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ТАТЬЯНА!\Прейскуранты\"/>
    </mc:Choice>
  </mc:AlternateContent>
  <bookViews>
    <workbookView xWindow="480" yWindow="330" windowWidth="24540" windowHeight="12210" firstSheet="4" activeTab="4"/>
  </bookViews>
  <sheets>
    <sheet name="c 01,04,21" sheetId="1" state="hidden" r:id="rId1"/>
    <sheet name="05,07,21" sheetId="2" state="hidden" r:id="rId2"/>
    <sheet name="16.08.2021" sheetId="3" r:id="rId3"/>
    <sheet name="06.01.2022" sheetId="5" r:id="rId4"/>
    <sheet name="с 01.10.22" sheetId="6" r:id="rId5"/>
    <sheet name="Лист1" sheetId="4" r:id="rId6"/>
  </sheets>
  <definedNames>
    <definedName name="_xlnm.Print_Area" localSheetId="1">'05,07,21'!$A$1:$H$67</definedName>
    <definedName name="_xlnm.Print_Area" localSheetId="3">'06.01.2022'!$A$1:$I$69</definedName>
    <definedName name="_xlnm.Print_Area" localSheetId="2">'16.08.2021'!$A$1:$N$67</definedName>
    <definedName name="_xlnm.Print_Area" localSheetId="0">'c 01,04,21'!$A$1:$G$63</definedName>
    <definedName name="_xlnm.Print_Area" localSheetId="5">Лист1!$A$1:$I$71</definedName>
    <definedName name="_xlnm.Print_Area" localSheetId="4">'с 01.10.22'!$A$1:$L$78</definedName>
  </definedNames>
  <calcPr calcId="162913"/>
</workbook>
</file>

<file path=xl/calcChain.xml><?xml version="1.0" encoding="utf-8"?>
<calcChain xmlns="http://schemas.openxmlformats.org/spreadsheetml/2006/main">
  <c r="H23" i="6" l="1"/>
  <c r="H15" i="6" l="1"/>
  <c r="I26" i="6" l="1"/>
  <c r="H25" i="6"/>
  <c r="H27" i="6"/>
  <c r="I27" i="6" s="1"/>
  <c r="H28" i="6"/>
  <c r="I28" i="6" s="1"/>
  <c r="H29" i="6"/>
  <c r="H30" i="6"/>
  <c r="I30" i="6" s="1"/>
  <c r="H31" i="6"/>
  <c r="I31" i="6" s="1"/>
  <c r="I29" i="6"/>
  <c r="K28" i="6"/>
  <c r="K27" i="6"/>
  <c r="K25" i="6"/>
  <c r="I25" i="6"/>
  <c r="K24" i="6"/>
  <c r="G24" i="6"/>
  <c r="I68" i="6"/>
  <c r="H67" i="6"/>
  <c r="I67" i="6" s="1"/>
  <c r="H66" i="6"/>
  <c r="I66" i="6" s="1"/>
  <c r="I65" i="6"/>
  <c r="I64" i="6"/>
  <c r="I63" i="6"/>
  <c r="I62" i="6"/>
  <c r="I61" i="6"/>
  <c r="I60" i="6"/>
  <c r="I59" i="6"/>
  <c r="I58" i="6"/>
  <c r="H58" i="6"/>
  <c r="E58" i="6"/>
  <c r="H57" i="6"/>
  <c r="I57" i="6" s="1"/>
  <c r="E57" i="6"/>
  <c r="I56" i="6"/>
  <c r="H56" i="6"/>
  <c r="I55" i="6"/>
  <c r="H55" i="6"/>
  <c r="H54" i="6"/>
  <c r="I54" i="6" s="1"/>
  <c r="K53" i="6"/>
  <c r="H53" i="6"/>
  <c r="I53" i="6" s="1"/>
  <c r="K52" i="6"/>
  <c r="I52" i="6"/>
  <c r="H52" i="6"/>
  <c r="K51" i="6"/>
  <c r="H51" i="6"/>
  <c r="I51" i="6" s="1"/>
  <c r="K50" i="6"/>
  <c r="I50" i="6"/>
  <c r="H50" i="6"/>
  <c r="K49" i="6"/>
  <c r="H49" i="6"/>
  <c r="I49" i="6" s="1"/>
  <c r="E49" i="6"/>
  <c r="H48" i="6"/>
  <c r="I48" i="6" s="1"/>
  <c r="E48" i="6"/>
  <c r="I47" i="6"/>
  <c r="H47" i="6"/>
  <c r="H46" i="6"/>
  <c r="I46" i="6" s="1"/>
  <c r="H45" i="6"/>
  <c r="I45" i="6" s="1"/>
  <c r="K48" i="6" s="1"/>
  <c r="K44" i="6"/>
  <c r="H44" i="6"/>
  <c r="I44" i="6" s="1"/>
  <c r="K43" i="6"/>
  <c r="H43" i="6"/>
  <c r="I43" i="6" s="1"/>
  <c r="K42" i="6"/>
  <c r="H42" i="6"/>
  <c r="I42" i="6" s="1"/>
  <c r="K41" i="6"/>
  <c r="I41" i="6"/>
  <c r="H41" i="6"/>
  <c r="K40" i="6"/>
  <c r="I40" i="6"/>
  <c r="E40" i="6"/>
  <c r="I39" i="6"/>
  <c r="E39" i="6"/>
  <c r="I38" i="6"/>
  <c r="H36" i="6"/>
  <c r="I36" i="6" s="1"/>
  <c r="K39" i="6" s="1"/>
  <c r="K35" i="6"/>
  <c r="I35" i="6"/>
  <c r="H35" i="6"/>
  <c r="H37" i="6" s="1"/>
  <c r="I37" i="6" s="1"/>
  <c r="K34" i="6"/>
  <c r="K32" i="6" s="1"/>
  <c r="I34" i="6"/>
  <c r="K33" i="6"/>
  <c r="H33" i="6"/>
  <c r="I33" i="6" s="1"/>
  <c r="I32" i="6"/>
  <c r="H32" i="6"/>
  <c r="K23" i="6"/>
  <c r="I23" i="6"/>
  <c r="E23" i="6"/>
  <c r="I22" i="6"/>
  <c r="E22" i="6"/>
  <c r="I21" i="6"/>
  <c r="I20" i="6"/>
  <c r="I19" i="6"/>
  <c r="K22" i="6" s="1"/>
  <c r="H18" i="6"/>
  <c r="I18" i="6" s="1"/>
  <c r="K17" i="6"/>
  <c r="I17" i="6"/>
  <c r="K16" i="6"/>
  <c r="I16" i="6"/>
  <c r="I15" i="6"/>
  <c r="K14" i="6"/>
  <c r="I14" i="6"/>
  <c r="K13" i="6"/>
  <c r="H13" i="6"/>
  <c r="I13" i="6" s="1"/>
  <c r="G13" i="6"/>
  <c r="H24" i="6" l="1"/>
  <c r="I24" i="6" s="1"/>
  <c r="I55" i="5"/>
  <c r="I57" i="5"/>
  <c r="N51" i="3" l="1"/>
  <c r="N48" i="3"/>
  <c r="N49" i="3"/>
  <c r="N50" i="3"/>
  <c r="N53" i="3"/>
  <c r="N54" i="3"/>
  <c r="N55" i="3"/>
  <c r="N56" i="3"/>
  <c r="N57" i="3"/>
  <c r="N58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13" i="3"/>
  <c r="H18" i="5"/>
  <c r="H15" i="5" s="1"/>
  <c r="H58" i="5"/>
  <c r="H34" i="5"/>
  <c r="H41" i="5"/>
  <c r="H40" i="5"/>
  <c r="H35" i="5"/>
  <c r="H36" i="5"/>
  <c r="H37" i="5"/>
  <c r="H38" i="5"/>
  <c r="H33" i="5"/>
  <c r="H46" i="5"/>
  <c r="H47" i="5"/>
  <c r="H45" i="5"/>
  <c r="H44" i="5"/>
  <c r="H43" i="5"/>
  <c r="H42" i="5"/>
  <c r="H50" i="5"/>
  <c r="H49" i="5"/>
  <c r="H48" i="5"/>
  <c r="H39" i="5"/>
  <c r="I52" i="5" l="1"/>
  <c r="H59" i="5"/>
  <c r="I59" i="5" s="1"/>
  <c r="I51" i="5"/>
  <c r="I60" i="5"/>
  <c r="I53" i="5"/>
  <c r="I58" i="5"/>
  <c r="H24" i="5"/>
  <c r="H28" i="5"/>
  <c r="H27" i="5"/>
  <c r="H25" i="5" s="1"/>
  <c r="I56" i="5" l="1"/>
  <c r="H29" i="5"/>
  <c r="I29" i="5" s="1"/>
  <c r="I54" i="5"/>
  <c r="I50" i="5"/>
  <c r="E50" i="5"/>
  <c r="I49" i="5"/>
  <c r="E49" i="5"/>
  <c r="I48" i="5"/>
  <c r="I47" i="5"/>
  <c r="I46" i="5"/>
  <c r="K45" i="5"/>
  <c r="I45" i="5"/>
  <c r="K44" i="5"/>
  <c r="I44" i="5"/>
  <c r="K43" i="5"/>
  <c r="I43" i="5"/>
  <c r="K42" i="5"/>
  <c r="I42" i="5"/>
  <c r="K41" i="5"/>
  <c r="I41" i="5"/>
  <c r="E41" i="5"/>
  <c r="I40" i="5"/>
  <c r="E40" i="5"/>
  <c r="I39" i="5"/>
  <c r="I38" i="5"/>
  <c r="I37" i="5"/>
  <c r="K40" i="5" s="1"/>
  <c r="K36" i="5"/>
  <c r="I36" i="5"/>
  <c r="K35" i="5"/>
  <c r="I35" i="5"/>
  <c r="K34" i="5"/>
  <c r="I34" i="5"/>
  <c r="K33" i="5"/>
  <c r="I33" i="5"/>
  <c r="K32" i="5"/>
  <c r="I32" i="5"/>
  <c r="E32" i="5"/>
  <c r="I31" i="5"/>
  <c r="E31" i="5"/>
  <c r="I30" i="5"/>
  <c r="I28" i="5"/>
  <c r="K31" i="5" s="1"/>
  <c r="K27" i="5"/>
  <c r="I27" i="5"/>
  <c r="K26" i="5"/>
  <c r="I26" i="5"/>
  <c r="K25" i="5"/>
  <c r="I25" i="5"/>
  <c r="K24" i="5"/>
  <c r="I24" i="5"/>
  <c r="K23" i="5"/>
  <c r="H23" i="5"/>
  <c r="I23" i="5" s="1"/>
  <c r="E23" i="5"/>
  <c r="H22" i="5"/>
  <c r="I22" i="5" s="1"/>
  <c r="E22" i="5"/>
  <c r="I21" i="5"/>
  <c r="I20" i="5"/>
  <c r="I19" i="5"/>
  <c r="K22" i="5" s="1"/>
  <c r="I18" i="5"/>
  <c r="K17" i="5"/>
  <c r="K14" i="5" s="1"/>
  <c r="I17" i="5"/>
  <c r="K16" i="5"/>
  <c r="K13" i="5" s="1"/>
  <c r="I16" i="5"/>
  <c r="I15" i="5"/>
  <c r="I14" i="5"/>
  <c r="H13" i="5"/>
  <c r="I13" i="5" s="1"/>
  <c r="G13" i="5"/>
  <c r="H51" i="4" l="1"/>
  <c r="H53" i="4"/>
  <c r="I60" i="4"/>
  <c r="I59" i="4"/>
  <c r="I58" i="4"/>
  <c r="I57" i="4"/>
  <c r="I56" i="4"/>
  <c r="I55" i="4"/>
  <c r="I54" i="4"/>
  <c r="I53" i="4"/>
  <c r="I51" i="4"/>
  <c r="H15" i="4"/>
  <c r="H18" i="4"/>
  <c r="H30" i="4"/>
  <c r="H36" i="4"/>
  <c r="H35" i="4"/>
  <c r="H20" i="4"/>
  <c r="I20" i="4" s="1"/>
  <c r="H17" i="4"/>
  <c r="I17" i="4" s="1"/>
  <c r="H60" i="4"/>
  <c r="H59" i="4"/>
  <c r="H58" i="4"/>
  <c r="H57" i="4"/>
  <c r="H56" i="4"/>
  <c r="H50" i="4"/>
  <c r="I50" i="4" s="1"/>
  <c r="E50" i="4"/>
  <c r="H49" i="4"/>
  <c r="I49" i="4" s="1"/>
  <c r="E49" i="4"/>
  <c r="H48" i="4"/>
  <c r="I48" i="4" s="1"/>
  <c r="H46" i="4"/>
  <c r="I46" i="4" s="1"/>
  <c r="K45" i="4"/>
  <c r="K43" i="4" s="1"/>
  <c r="K44" i="4"/>
  <c r="H44" i="4"/>
  <c r="I44" i="4" s="1"/>
  <c r="K42" i="4"/>
  <c r="H42" i="4"/>
  <c r="I42" i="4" s="1"/>
  <c r="K41" i="4"/>
  <c r="E41" i="4"/>
  <c r="H40" i="4"/>
  <c r="I40" i="4" s="1"/>
  <c r="E40" i="4"/>
  <c r="H39" i="4"/>
  <c r="I39" i="4" s="1"/>
  <c r="H37" i="4"/>
  <c r="I37" i="4" s="1"/>
  <c r="K40" i="4" s="1"/>
  <c r="K36" i="4"/>
  <c r="K34" i="4" s="1"/>
  <c r="K35" i="4"/>
  <c r="H34" i="4"/>
  <c r="I34" i="4" s="1"/>
  <c r="K33" i="4"/>
  <c r="H33" i="4"/>
  <c r="I33" i="4" s="1"/>
  <c r="K32" i="4"/>
  <c r="E32" i="4"/>
  <c r="H31" i="4"/>
  <c r="I31" i="4" s="1"/>
  <c r="E31" i="4"/>
  <c r="I30" i="4"/>
  <c r="H28" i="4"/>
  <c r="I28" i="4" s="1"/>
  <c r="K31" i="4" s="1"/>
  <c r="K27" i="4"/>
  <c r="K25" i="4" s="1"/>
  <c r="K26" i="4"/>
  <c r="H26" i="4"/>
  <c r="I26" i="4" s="1"/>
  <c r="H25" i="4"/>
  <c r="I25" i="4" s="1"/>
  <c r="K24" i="4"/>
  <c r="H24" i="4"/>
  <c r="I24" i="4" s="1"/>
  <c r="K23" i="4"/>
  <c r="E23" i="4"/>
  <c r="I22" i="4"/>
  <c r="E22" i="4"/>
  <c r="I19" i="4"/>
  <c r="K22" i="4" s="1"/>
  <c r="I18" i="4"/>
  <c r="K17" i="4"/>
  <c r="K16" i="4"/>
  <c r="I16" i="4"/>
  <c r="I15" i="4"/>
  <c r="K14" i="4"/>
  <c r="K13" i="4"/>
  <c r="H13" i="4"/>
  <c r="I13" i="4" s="1"/>
  <c r="G13" i="4"/>
  <c r="H38" i="4" l="1"/>
  <c r="I38" i="4" s="1"/>
  <c r="H27" i="4"/>
  <c r="I27" i="4" s="1"/>
  <c r="H43" i="4"/>
  <c r="I43" i="4" s="1"/>
  <c r="H47" i="4"/>
  <c r="I47" i="4" s="1"/>
  <c r="H21" i="4"/>
  <c r="I21" i="4" s="1"/>
  <c r="H14" i="4"/>
  <c r="I14" i="4" s="1"/>
  <c r="H23" i="4"/>
  <c r="I23" i="4" s="1"/>
  <c r="H32" i="4"/>
  <c r="I32" i="4" s="1"/>
  <c r="H29" i="4"/>
  <c r="I29" i="4" s="1"/>
  <c r="H41" i="4"/>
  <c r="I41" i="4" s="1"/>
  <c r="H45" i="4"/>
  <c r="I45" i="4" s="1"/>
  <c r="H15" i="3"/>
  <c r="H18" i="3"/>
  <c r="H58" i="3"/>
  <c r="H57" i="3"/>
  <c r="H56" i="3"/>
  <c r="H55" i="3"/>
  <c r="H54" i="3"/>
  <c r="H53" i="3"/>
  <c r="H51" i="3"/>
  <c r="H22" i="3"/>
  <c r="H23" i="3"/>
  <c r="I23" i="3" s="1"/>
  <c r="H24" i="3"/>
  <c r="H25" i="3"/>
  <c r="I25" i="3" s="1"/>
  <c r="H26" i="3"/>
  <c r="H27" i="3"/>
  <c r="I27" i="3" s="1"/>
  <c r="H28" i="3"/>
  <c r="H29" i="3"/>
  <c r="I29" i="3" s="1"/>
  <c r="H30" i="3"/>
  <c r="H31" i="3"/>
  <c r="I31" i="3" s="1"/>
  <c r="H32" i="3"/>
  <c r="H33" i="3"/>
  <c r="I33" i="3" s="1"/>
  <c r="H34" i="3"/>
  <c r="H35" i="3"/>
  <c r="I35" i="3" s="1"/>
  <c r="H36" i="3"/>
  <c r="H37" i="3"/>
  <c r="I37" i="3" s="1"/>
  <c r="K40" i="3" s="1"/>
  <c r="H38" i="3"/>
  <c r="H39" i="3"/>
  <c r="I39" i="3" s="1"/>
  <c r="H40" i="3"/>
  <c r="H41" i="3"/>
  <c r="I41" i="3" s="1"/>
  <c r="H42" i="3"/>
  <c r="H43" i="3"/>
  <c r="I43" i="3" s="1"/>
  <c r="H44" i="3"/>
  <c r="H45" i="3"/>
  <c r="I45" i="3" s="1"/>
  <c r="H46" i="3"/>
  <c r="H47" i="3"/>
  <c r="I47" i="3" s="1"/>
  <c r="H48" i="3"/>
  <c r="H49" i="3"/>
  <c r="I49" i="3" s="1"/>
  <c r="H50" i="3"/>
  <c r="H21" i="3"/>
  <c r="I21" i="3"/>
  <c r="I22" i="3"/>
  <c r="I24" i="3"/>
  <c r="I26" i="3"/>
  <c r="I28" i="3"/>
  <c r="K31" i="3" s="1"/>
  <c r="I30" i="3"/>
  <c r="I32" i="3"/>
  <c r="I34" i="3"/>
  <c r="I36" i="3"/>
  <c r="I38" i="3"/>
  <c r="I40" i="3"/>
  <c r="I42" i="3"/>
  <c r="I44" i="3"/>
  <c r="I46" i="3"/>
  <c r="I48" i="3"/>
  <c r="I50" i="3"/>
  <c r="I14" i="3"/>
  <c r="I15" i="3"/>
  <c r="I16" i="3"/>
  <c r="I17" i="3"/>
  <c r="I18" i="3"/>
  <c r="I19" i="3"/>
  <c r="K22" i="3" s="1"/>
  <c r="I20" i="3"/>
  <c r="H13" i="3"/>
  <c r="I13" i="3" s="1"/>
  <c r="I58" i="3"/>
  <c r="I57" i="3"/>
  <c r="I56" i="3"/>
  <c r="I55" i="3"/>
  <c r="I54" i="3"/>
  <c r="I53" i="3"/>
  <c r="I51" i="3"/>
  <c r="E50" i="3"/>
  <c r="E49" i="3"/>
  <c r="K45" i="3"/>
  <c r="K44" i="3"/>
  <c r="K43" i="3"/>
  <c r="K42" i="3"/>
  <c r="K41" i="3"/>
  <c r="E41" i="3"/>
  <c r="E40" i="3"/>
  <c r="K36" i="3"/>
  <c r="K35" i="3"/>
  <c r="K34" i="3"/>
  <c r="K33" i="3"/>
  <c r="K32" i="3"/>
  <c r="E32" i="3"/>
  <c r="E31" i="3"/>
  <c r="K27" i="3"/>
  <c r="K26" i="3"/>
  <c r="K25" i="3"/>
  <c r="K24" i="3"/>
  <c r="K23" i="3"/>
  <c r="E23" i="3"/>
  <c r="E22" i="3"/>
  <c r="K17" i="3"/>
  <c r="K14" i="3" s="1"/>
  <c r="K16" i="3"/>
  <c r="K13" i="3" s="1"/>
  <c r="G13" i="3"/>
  <c r="H56" i="2" l="1"/>
  <c r="H57" i="2" l="1"/>
  <c r="H58" i="2"/>
  <c r="H55" i="2"/>
  <c r="H54" i="2"/>
  <c r="H51" i="2"/>
  <c r="H53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24" i="2"/>
  <c r="H25" i="2"/>
  <c r="H26" i="2"/>
  <c r="H27" i="2"/>
  <c r="H28" i="2"/>
  <c r="H29" i="2"/>
  <c r="H30" i="2"/>
  <c r="H14" i="2"/>
  <c r="H15" i="2"/>
  <c r="H16" i="2"/>
  <c r="H17" i="2"/>
  <c r="H18" i="2"/>
  <c r="H19" i="2"/>
  <c r="H20" i="2"/>
  <c r="H21" i="2"/>
  <c r="H22" i="2"/>
  <c r="H23" i="2"/>
  <c r="G13" i="2"/>
  <c r="H13" i="2" s="1"/>
  <c r="E50" i="2" l="1"/>
  <c r="E49" i="2"/>
  <c r="J45" i="2"/>
  <c r="J43" i="2" s="1"/>
  <c r="J44" i="2"/>
  <c r="J42" i="2" s="1"/>
  <c r="J41" i="2"/>
  <c r="E41" i="2"/>
  <c r="J40" i="2"/>
  <c r="E40" i="2"/>
  <c r="J36" i="2"/>
  <c r="J35" i="2"/>
  <c r="J34" i="2"/>
  <c r="J33" i="2"/>
  <c r="J32" i="2"/>
  <c r="E32" i="2"/>
  <c r="J31" i="2"/>
  <c r="E31" i="2"/>
  <c r="J27" i="2"/>
  <c r="J26" i="2"/>
  <c r="J25" i="2"/>
  <c r="J24" i="2"/>
  <c r="J23" i="2"/>
  <c r="E23" i="2"/>
  <c r="J22" i="2"/>
  <c r="E22" i="2"/>
  <c r="J17" i="2"/>
  <c r="J14" i="2" s="1"/>
  <c r="J16" i="2"/>
  <c r="J13" i="2" s="1"/>
  <c r="I43" i="1" l="1"/>
  <c r="I41" i="1" s="1"/>
  <c r="I42" i="1"/>
  <c r="I40" i="1"/>
  <c r="I39" i="1"/>
  <c r="I38" i="1"/>
  <c r="I33" i="1"/>
  <c r="I34" i="1"/>
  <c r="I31" i="1"/>
  <c r="I32" i="1"/>
  <c r="I30" i="1"/>
  <c r="I29" i="1"/>
  <c r="I21" i="1"/>
  <c r="I25" i="1"/>
  <c r="I24" i="1"/>
  <c r="I23" i="1"/>
  <c r="I22" i="1"/>
  <c r="I16" i="1"/>
  <c r="I14" i="1" s="1"/>
  <c r="I15" i="1"/>
  <c r="I13" i="1" s="1"/>
  <c r="I20" i="1"/>
  <c r="E48" i="1" l="1"/>
  <c r="E47" i="1"/>
  <c r="E39" i="1"/>
  <c r="E38" i="1"/>
  <c r="E30" i="1"/>
  <c r="E29" i="1"/>
  <c r="E21" i="1"/>
  <c r="E20" i="1"/>
  <c r="I35" i="4" l="1"/>
  <c r="I36" i="4"/>
</calcChain>
</file>

<file path=xl/sharedStrings.xml><?xml version="1.0" encoding="utf-8"?>
<sst xmlns="http://schemas.openxmlformats.org/spreadsheetml/2006/main" count="617" uniqueCount="102">
  <si>
    <t>УТВЕРЖДЕНО</t>
  </si>
  <si>
    <t>приказ директора Червенского лесхоза</t>
  </si>
  <si>
    <t xml:space="preserve"> </t>
  </si>
  <si>
    <t>Наименование продукции</t>
  </si>
  <si>
    <t>Толщ.(см)</t>
  </si>
  <si>
    <t>Сорт</t>
  </si>
  <si>
    <t>Цена за 1м3
без НДС</t>
  </si>
  <si>
    <r>
      <t xml:space="preserve">Лесоматериалы круглые хвойных пород,дл. 0,5-6.5м </t>
    </r>
    <r>
      <rPr>
        <b/>
        <i/>
        <sz val="18"/>
        <color indexed="8"/>
        <rFont val="Times New Roman"/>
        <family val="1"/>
        <charset val="204"/>
      </rPr>
      <t>(сосна)</t>
    </r>
    <r>
      <rPr>
        <i/>
        <sz val="18"/>
        <color indexed="8"/>
        <rFont val="Times New Roman"/>
        <family val="1"/>
        <charset val="204"/>
      </rPr>
      <t xml:space="preserve"> СТБ  2316-2-2013,  </t>
    </r>
    <r>
      <rPr>
        <b/>
        <i/>
        <sz val="18"/>
        <color indexed="8"/>
        <rFont val="Times New Roman"/>
        <family val="1"/>
        <charset val="204"/>
      </rPr>
      <t xml:space="preserve">(ель) </t>
    </r>
    <r>
      <rPr>
        <i/>
        <sz val="18"/>
        <color indexed="8"/>
        <rFont val="Times New Roman"/>
        <family val="1"/>
        <charset val="204"/>
      </rPr>
      <t>СТБ 2316-1-2013</t>
    </r>
  </si>
  <si>
    <t>14-25</t>
  </si>
  <si>
    <t>А</t>
  </si>
  <si>
    <t>26 и бол.</t>
  </si>
  <si>
    <t>В</t>
  </si>
  <si>
    <t>С</t>
  </si>
  <si>
    <t>любые</t>
  </si>
  <si>
    <t>D</t>
  </si>
  <si>
    <r>
      <t xml:space="preserve">Лесоматериалы круглые лиственных пород, дл. 0,5-6.5м  </t>
    </r>
    <r>
      <rPr>
        <b/>
        <i/>
        <sz val="18"/>
        <color indexed="8"/>
        <rFont val="Times New Roman"/>
        <family val="1"/>
        <charset val="204"/>
      </rPr>
      <t xml:space="preserve">(береза, ольха) </t>
    </r>
    <r>
      <rPr>
        <i/>
        <sz val="18"/>
        <color indexed="8"/>
        <rFont val="Times New Roman"/>
        <family val="1"/>
        <charset val="204"/>
      </rPr>
      <t>СТБ 2315-2-2013</t>
    </r>
  </si>
  <si>
    <r>
      <t xml:space="preserve">Лесоматериалы круглые лиственных пород, дл. 0,5-6.5м </t>
    </r>
    <r>
      <rPr>
        <b/>
        <i/>
        <sz val="18"/>
        <color indexed="8"/>
        <rFont val="Times New Roman"/>
        <family val="1"/>
        <charset val="204"/>
      </rPr>
      <t>(осина)</t>
    </r>
    <r>
      <rPr>
        <i/>
        <sz val="18"/>
        <color indexed="8"/>
        <rFont val="Times New Roman"/>
        <family val="1"/>
        <charset val="204"/>
      </rPr>
      <t xml:space="preserve">   СТБ 2315-2-2013</t>
    </r>
  </si>
  <si>
    <r>
      <t xml:space="preserve">Пиловочное бревно твердолиственных пород (лесоматериалы для выработки пиломатериалов и заготовок общего назначения), дл. 0,5-6.5м  </t>
    </r>
    <r>
      <rPr>
        <b/>
        <i/>
        <sz val="18"/>
        <rFont val="Times New Roman"/>
        <family val="1"/>
        <charset val="204"/>
      </rPr>
      <t xml:space="preserve">(дуб) </t>
    </r>
    <r>
      <rPr>
        <i/>
        <sz val="18"/>
        <rFont val="Times New Roman"/>
        <family val="1"/>
        <charset val="204"/>
      </rPr>
      <t xml:space="preserve">  СТБ 1712-2007</t>
    </r>
  </si>
  <si>
    <t>14-24</t>
  </si>
  <si>
    <r>
      <t>Лесоматериалы круглые лиственных пород, дл. 0,5-2,0м</t>
    </r>
    <r>
      <rPr>
        <b/>
        <i/>
        <sz val="18"/>
        <color indexed="8"/>
        <rFont val="Times New Roman"/>
        <family val="1"/>
        <charset val="204"/>
      </rPr>
      <t xml:space="preserve"> (дуб)</t>
    </r>
    <r>
      <rPr>
        <i/>
        <sz val="18"/>
        <color indexed="8"/>
        <rFont val="Times New Roman"/>
        <family val="1"/>
        <charset val="204"/>
      </rPr>
      <t xml:space="preserve"> СТБ 2315-1-2013 </t>
    </r>
  </si>
  <si>
    <t>Лесоматериалы круглые хвойных пород (сосна) СТБ  2316-2-2013,  (ель) СТБ 2316-1-2013</t>
  </si>
  <si>
    <t>6-13</t>
  </si>
  <si>
    <t>до 13 включительно, 14-25</t>
  </si>
  <si>
    <t>В, С</t>
  </si>
  <si>
    <r>
      <t>Лесоматериалы для  выработки целлюлозы и древесной массы (балансы)</t>
    </r>
    <r>
      <rPr>
        <b/>
        <i/>
        <sz val="18"/>
        <color indexed="8"/>
        <rFont val="Times New Roman"/>
        <family val="1"/>
        <charset val="204"/>
      </rPr>
      <t xml:space="preserve"> (сосна, ель )</t>
    </r>
    <r>
      <rPr>
        <i/>
        <sz val="18"/>
        <color indexed="8"/>
        <rFont val="Times New Roman"/>
        <family val="1"/>
        <charset val="204"/>
      </rPr>
      <t xml:space="preserve"> дл. 0,75;1,0;1,1;1,2;1,25 и кратные им</t>
    </r>
  </si>
  <si>
    <t>6-24</t>
  </si>
  <si>
    <t>1, 2, 3</t>
  </si>
  <si>
    <r>
      <t>Лесоматериалы круглые лиственных пород</t>
    </r>
    <r>
      <rPr>
        <b/>
        <i/>
        <sz val="18"/>
        <color indexed="8"/>
        <rFont val="Times New Roman"/>
        <family val="1"/>
        <charset val="204"/>
      </rPr>
      <t xml:space="preserve"> (береза, ольха, осина)</t>
    </r>
    <r>
      <rPr>
        <i/>
        <sz val="18"/>
        <color indexed="8"/>
        <rFont val="Times New Roman"/>
        <family val="1"/>
        <charset val="204"/>
      </rPr>
      <t xml:space="preserve">  СТБ 2315-2-2013</t>
    </r>
  </si>
  <si>
    <t>Лесомтариалы для выработки лущеного шпона (фанерное бревно, береза, ольха, осина) длина 3,2 м и 4,8 м</t>
  </si>
  <si>
    <t>от 16</t>
  </si>
  <si>
    <t xml:space="preserve">   </t>
  </si>
  <si>
    <t>*Сорт D диаметры любые допускает длинну до 4,0 м., для дуба до 2,0м.</t>
  </si>
  <si>
    <t>Начальник ПЭС</t>
  </si>
  <si>
    <t>Батуро С.Л.</t>
  </si>
  <si>
    <t>Экономист по ценам</t>
  </si>
  <si>
    <t>Денисевич Т.Н</t>
  </si>
  <si>
    <t>17.03.2021  № 143</t>
  </si>
  <si>
    <t>ПРЕЙСКУРАНТ №3</t>
  </si>
  <si>
    <t xml:space="preserve">отпускных цен на древесину в заготовленном виде на условиях франко-промежуточный лесосклад (для передачи в пределах лесохозяйственного учреждения, для реализации физическим лицам и организациям по решению райисполкома)  </t>
  </si>
  <si>
    <t>Цены вводятся в действие  с 1 апреля 2021 года</t>
  </si>
  <si>
    <t>до 13 вкл.</t>
  </si>
  <si>
    <t>Цены вводятся в действие  с 5 июля 2021 года</t>
  </si>
  <si>
    <t>от 4</t>
  </si>
  <si>
    <t>01.07.2021  № 362</t>
  </si>
  <si>
    <t>ПРЕЙСКУРАНТ №3а</t>
  </si>
  <si>
    <t>до 13 вкл., 14-25</t>
  </si>
  <si>
    <t>Сырье древесное технологическое лиственныхород, длина 0,5-6,5 м</t>
  </si>
  <si>
    <t>Сырье древесное технологическое хвойных пород (сосна, ель) длина 0,5-6,5 м</t>
  </si>
  <si>
    <t>Цена за 1м3
с НДС</t>
  </si>
  <si>
    <t>Лесомате,риалы для выработки лущеного шпона (фанерное бревно, береза, ольха, осина) длина 3,2 м и 4,8 м</t>
  </si>
  <si>
    <r>
      <t>Лесоматериалы круглые хвойных пород</t>
    </r>
    <r>
      <rPr>
        <b/>
        <i/>
        <sz val="18"/>
        <color indexed="8"/>
        <rFont val="Times New Roman"/>
        <family val="1"/>
        <charset val="204"/>
      </rPr>
      <t xml:space="preserve"> (Ель) </t>
    </r>
    <r>
      <rPr>
        <i/>
        <sz val="18"/>
        <color indexed="8"/>
        <rFont val="Times New Roman"/>
        <family val="1"/>
        <charset val="204"/>
      </rPr>
      <t xml:space="preserve">СТБ2316-1-2013 </t>
    </r>
    <r>
      <rPr>
        <b/>
        <i/>
        <sz val="18"/>
        <color indexed="8"/>
        <rFont val="Times New Roman"/>
        <family val="1"/>
        <charset val="204"/>
      </rPr>
      <t>(Сосна)</t>
    </r>
    <r>
      <rPr>
        <i/>
        <sz val="18"/>
        <color indexed="8"/>
        <rFont val="Times New Roman"/>
        <family val="1"/>
        <charset val="204"/>
      </rPr>
      <t xml:space="preserve">  СТБ 2315-2-2013</t>
    </r>
  </si>
  <si>
    <r>
      <t>Лесоматериалы круглые лиственных пород</t>
    </r>
    <r>
      <rPr>
        <b/>
        <i/>
        <sz val="18"/>
        <color indexed="8"/>
        <rFont val="Times New Roman"/>
        <family val="1"/>
        <charset val="204"/>
      </rPr>
      <t xml:space="preserve"> (береза, ольха, осина)</t>
    </r>
    <r>
      <rPr>
        <i/>
        <sz val="18"/>
        <color indexed="8"/>
        <rFont val="Times New Roman"/>
        <family val="1"/>
        <charset val="204"/>
      </rPr>
      <t xml:space="preserve">  СТБ 2315-2-2013, лесоматериалы для  выработки целлюлозы и древесной массы (балансы) СТБ 1712-2007</t>
    </r>
  </si>
  <si>
    <t>Цены вводятся в действие  с 16 августа 2021 года</t>
  </si>
  <si>
    <t>С.Л.Батуро</t>
  </si>
  <si>
    <r>
      <t>ПРЕЙСКУРАНТ №3</t>
    </r>
    <r>
      <rPr>
        <b/>
        <u/>
        <sz val="16"/>
        <rFont val="Arial Cyr"/>
        <charset val="204"/>
      </rPr>
      <t>б</t>
    </r>
  </si>
  <si>
    <t>Цена за 1м3
без НДС, руб.</t>
  </si>
  <si>
    <t>Цена за 1м3
с НДС, руб.</t>
  </si>
  <si>
    <t xml:space="preserve">Ставка НДС - 20% при реализации древесины потребителям в части хозрасчетной деятельности </t>
  </si>
  <si>
    <r>
      <t xml:space="preserve">Лесоматериалы круглые хвойных пород,дл. 0,5-6.5м </t>
    </r>
    <r>
      <rPr>
        <b/>
        <i/>
        <sz val="20"/>
        <color indexed="8"/>
        <rFont val="Times New Roman"/>
        <family val="1"/>
        <charset val="204"/>
      </rPr>
      <t>(сосна)</t>
    </r>
    <r>
      <rPr>
        <i/>
        <sz val="20"/>
        <color indexed="8"/>
        <rFont val="Times New Roman"/>
        <family val="1"/>
        <charset val="204"/>
      </rPr>
      <t xml:space="preserve"> СТБ  2316-2-2013,  </t>
    </r>
    <r>
      <rPr>
        <b/>
        <i/>
        <sz val="20"/>
        <color indexed="8"/>
        <rFont val="Times New Roman"/>
        <family val="1"/>
        <charset val="204"/>
      </rPr>
      <t xml:space="preserve">(ель) </t>
    </r>
    <r>
      <rPr>
        <i/>
        <sz val="20"/>
        <color indexed="8"/>
        <rFont val="Times New Roman"/>
        <family val="1"/>
        <charset val="204"/>
      </rPr>
      <t>СТБ 2316-1-2013</t>
    </r>
  </si>
  <si>
    <r>
      <t xml:space="preserve">Лесоматериалы круглые лиственных пород, дл. 0,5-6.5м  </t>
    </r>
    <r>
      <rPr>
        <b/>
        <i/>
        <sz val="20"/>
        <color indexed="8"/>
        <rFont val="Times New Roman"/>
        <family val="1"/>
        <charset val="204"/>
      </rPr>
      <t xml:space="preserve">(береза, ольха) </t>
    </r>
    <r>
      <rPr>
        <i/>
        <sz val="20"/>
        <color indexed="8"/>
        <rFont val="Times New Roman"/>
        <family val="1"/>
        <charset val="204"/>
      </rPr>
      <t>СТБ 2315-2-2013</t>
    </r>
  </si>
  <si>
    <r>
      <t xml:space="preserve">Лесоматериалы круглые лиственных пород, дл. 0,5-6.5м </t>
    </r>
    <r>
      <rPr>
        <b/>
        <i/>
        <sz val="20"/>
        <color indexed="8"/>
        <rFont val="Times New Roman"/>
        <family val="1"/>
        <charset val="204"/>
      </rPr>
      <t>(осина)</t>
    </r>
    <r>
      <rPr>
        <i/>
        <sz val="20"/>
        <color indexed="8"/>
        <rFont val="Times New Roman"/>
        <family val="1"/>
        <charset val="204"/>
      </rPr>
      <t xml:space="preserve">   СТБ 2315-2-2013</t>
    </r>
  </si>
  <si>
    <r>
      <t xml:space="preserve">Пиловочное бревно твердолиственных пород (лесоматериалы для выработки пиломатериалов и заготовок общего назначения), дл. 0,5-6.5м  </t>
    </r>
    <r>
      <rPr>
        <b/>
        <i/>
        <sz val="20"/>
        <rFont val="Times New Roman"/>
        <family val="1"/>
        <charset val="204"/>
      </rPr>
      <t xml:space="preserve">(дуб) </t>
    </r>
    <r>
      <rPr>
        <i/>
        <sz val="20"/>
        <rFont val="Times New Roman"/>
        <family val="1"/>
        <charset val="204"/>
      </rPr>
      <t xml:space="preserve">  СТБ 1712-2007</t>
    </r>
  </si>
  <si>
    <r>
      <t>Лесоматериалы круглые лиственных пород, дл. 0,5-2,0м</t>
    </r>
    <r>
      <rPr>
        <b/>
        <i/>
        <sz val="20"/>
        <color indexed="8"/>
        <rFont val="Times New Roman"/>
        <family val="1"/>
        <charset val="204"/>
      </rPr>
      <t xml:space="preserve"> (дуб)</t>
    </r>
    <r>
      <rPr>
        <i/>
        <sz val="20"/>
        <color indexed="8"/>
        <rFont val="Times New Roman"/>
        <family val="1"/>
        <charset val="204"/>
      </rPr>
      <t xml:space="preserve"> СТБ 2315-1-2013 </t>
    </r>
  </si>
  <si>
    <r>
      <t>Лесоматериалы круглые лиственных пород</t>
    </r>
    <r>
      <rPr>
        <b/>
        <i/>
        <sz val="20"/>
        <color indexed="8"/>
        <rFont val="Times New Roman"/>
        <family val="1"/>
        <charset val="204"/>
      </rPr>
      <t xml:space="preserve"> (береза, ольха, осина)</t>
    </r>
    <r>
      <rPr>
        <i/>
        <sz val="20"/>
        <color indexed="8"/>
        <rFont val="Times New Roman"/>
        <family val="1"/>
        <charset val="204"/>
      </rPr>
      <t xml:space="preserve">  СТБ 2315-2-2013, лесоматериалы для  выработки целлюлозы и древесной массы (балансы) СТБ 1712-2007</t>
    </r>
  </si>
  <si>
    <r>
      <t>Лесоматериалы круглые хвойных пород</t>
    </r>
    <r>
      <rPr>
        <b/>
        <i/>
        <sz val="20"/>
        <color indexed="8"/>
        <rFont val="Times New Roman"/>
        <family val="1"/>
        <charset val="204"/>
      </rPr>
      <t xml:space="preserve"> (Ель) </t>
    </r>
    <r>
      <rPr>
        <i/>
        <sz val="20"/>
        <color indexed="8"/>
        <rFont val="Times New Roman"/>
        <family val="1"/>
        <charset val="204"/>
      </rPr>
      <t xml:space="preserve">СТБ2316-1-2013 </t>
    </r>
    <r>
      <rPr>
        <b/>
        <i/>
        <sz val="20"/>
        <color indexed="8"/>
        <rFont val="Times New Roman"/>
        <family val="1"/>
        <charset val="204"/>
      </rPr>
      <t>(Сосна)</t>
    </r>
    <r>
      <rPr>
        <i/>
        <sz val="20"/>
        <color indexed="8"/>
        <rFont val="Times New Roman"/>
        <family val="1"/>
        <charset val="204"/>
      </rPr>
      <t xml:space="preserve">  СТБ 2315-2-2013</t>
    </r>
  </si>
  <si>
    <t>09.08.2021  № 436</t>
  </si>
  <si>
    <t>И.о.экономист по ценам</t>
  </si>
  <si>
    <t>Ю.А.Будник</t>
  </si>
  <si>
    <t>до 13 вкл., 5-14</t>
  </si>
  <si>
    <t>В, С       1,2,3</t>
  </si>
  <si>
    <t xml:space="preserve">Лесоматериалы круглые лиственных пород, дл. 1,0-3,0м (дуб) СТБ 2315-1-2013 </t>
  </si>
  <si>
    <r>
      <t xml:space="preserve">Пиловочное бревно твердолиственных пород (лесоматериалы для выработки пиломатериалов и заготовок общего назначения), дл. 0,5-6,0м  </t>
    </r>
    <r>
      <rPr>
        <b/>
        <i/>
        <sz val="20"/>
        <rFont val="Times New Roman"/>
        <family val="1"/>
        <charset val="204"/>
      </rPr>
      <t xml:space="preserve">(дуб) </t>
    </r>
    <r>
      <rPr>
        <i/>
        <sz val="20"/>
        <rFont val="Times New Roman"/>
        <family val="1"/>
        <charset val="204"/>
      </rPr>
      <t xml:space="preserve">  СТБ 1712-2007</t>
    </r>
  </si>
  <si>
    <t>Лесоматериалы круглые лиственных пород, дл. 2,0-4,0м (береза, ольха, осина)   СТБ 2315-2-2013</t>
  </si>
  <si>
    <t>C,D</t>
  </si>
  <si>
    <t>Лесоматериалы круглые хвойных пород,дл. 0,5-6.5м (сосна) СТБ  2316-2-2013,  (ель) СТБ 2316-1-2013</t>
  </si>
  <si>
    <t>Т.Н.Денисевич</t>
  </si>
  <si>
    <t>Цены вводятся в действие  с 5 января 2022 года</t>
  </si>
  <si>
    <t>31.12.2021  №721</t>
  </si>
  <si>
    <t>новая цена</t>
  </si>
  <si>
    <t>% повыш</t>
  </si>
  <si>
    <t>Цены вводятся в действие  с 10 января 2022 года</t>
  </si>
  <si>
    <t>05.01.2022  № 22</t>
  </si>
  <si>
    <r>
      <t>Лесоматериалы круглые лиственных пород</t>
    </r>
    <r>
      <rPr>
        <b/>
        <i/>
        <sz val="20"/>
        <color indexed="8"/>
        <rFont val="Times New Roman"/>
        <family val="1"/>
        <charset val="204"/>
      </rPr>
      <t xml:space="preserve"> (береза, ольха, осина)</t>
    </r>
    <r>
      <rPr>
        <i/>
        <sz val="20"/>
        <color indexed="8"/>
        <rFont val="Times New Roman"/>
        <family val="1"/>
        <charset val="204"/>
      </rPr>
      <t xml:space="preserve">  СТБ 2315-2-2013</t>
    </r>
  </si>
  <si>
    <r>
      <t>Лесоматериалы для  выработки целлюлозы и древесной массы (балансы)  лиственных пород (береза, ольха, осина)СТБ 1712-2006</t>
    </r>
    <r>
      <rPr>
        <sz val="11"/>
        <color theme="1"/>
        <rFont val="Calibri"/>
        <family val="2"/>
        <charset val="204"/>
        <scheme val="minor"/>
      </rPr>
      <t/>
    </r>
  </si>
  <si>
    <t>Сырье древесное технологическое хвойных пород (сосна, ель) дл. 0,5-6,5м ТУ РБ 200195503014-2003</t>
  </si>
  <si>
    <r>
      <t>Лесоматериалы для  выработки целлюлозы и древесной массы (балансы)</t>
    </r>
    <r>
      <rPr>
        <b/>
        <i/>
        <sz val="18"/>
        <color indexed="8"/>
        <rFont val="Times New Roman"/>
        <family val="1"/>
        <charset val="204"/>
      </rPr>
      <t xml:space="preserve"> (сосна, ель)</t>
    </r>
    <r>
      <rPr>
        <i/>
        <sz val="18"/>
        <color indexed="8"/>
        <rFont val="Times New Roman"/>
        <family val="1"/>
        <charset val="204"/>
      </rPr>
      <t xml:space="preserve"> дл. 0,75;1,0;1,1;1,2;1,25 и кратные им СТБ 1711-2007</t>
    </r>
  </si>
  <si>
    <t>Лесомате,риалы для выработки лущеного шпона (фанерное бревно, береза, ольха, осина) длина 3,2 м и 4,8 м СТБ1712-2007</t>
  </si>
  <si>
    <r>
      <t>Лесоматериалы круглые лиственных пород, дл. 0,5-3,0м</t>
    </r>
    <r>
      <rPr>
        <b/>
        <i/>
        <sz val="20"/>
        <color indexed="8"/>
        <rFont val="Times New Roman"/>
        <family val="1"/>
        <charset val="204"/>
      </rPr>
      <t xml:space="preserve"> (дуб,ясень)</t>
    </r>
    <r>
      <rPr>
        <i/>
        <sz val="20"/>
        <color indexed="8"/>
        <rFont val="Times New Roman"/>
        <family val="1"/>
        <charset val="204"/>
      </rPr>
      <t xml:space="preserve"> СТБ 2315-1-2013 </t>
    </r>
  </si>
  <si>
    <r>
      <t>Лесоматериалы круглые лиственных пород, дл. 0,5-2,0м</t>
    </r>
    <r>
      <rPr>
        <b/>
        <i/>
        <sz val="20"/>
        <color indexed="8"/>
        <rFont val="Times New Roman"/>
        <family val="1"/>
        <charset val="204"/>
      </rPr>
      <t xml:space="preserve"> (дуб, ясень)</t>
    </r>
    <r>
      <rPr>
        <i/>
        <sz val="20"/>
        <color indexed="8"/>
        <rFont val="Times New Roman"/>
        <family val="1"/>
        <charset val="204"/>
      </rPr>
      <t xml:space="preserve"> СТБ 2315-1-2013 </t>
    </r>
  </si>
  <si>
    <r>
      <t xml:space="preserve">Пиловочное бревно твердолиственных пород (лесоматериалы для выработки пиломатериалов и заготовок общего назначения), дл. 0,5-6,0м  </t>
    </r>
    <r>
      <rPr>
        <b/>
        <i/>
        <sz val="20"/>
        <rFont val="Times New Roman"/>
        <family val="1"/>
        <charset val="204"/>
      </rPr>
      <t xml:space="preserve">(дуб, ясень) </t>
    </r>
    <r>
      <rPr>
        <i/>
        <sz val="20"/>
        <rFont val="Times New Roman"/>
        <family val="1"/>
        <charset val="204"/>
      </rPr>
      <t xml:space="preserve">  СТБ 1712-2007</t>
    </r>
  </si>
  <si>
    <t>любые*</t>
  </si>
  <si>
    <t xml:space="preserve">В,С     </t>
  </si>
  <si>
    <t>Сырье древесное технологическое лиственных пород, длина 0,5-6,5 м ТУ РБ 200195503014-2003</t>
  </si>
  <si>
    <r>
      <t xml:space="preserve">Лесоматериалы круглые лиственных пород, дл. 0,5 - 6.5м  </t>
    </r>
    <r>
      <rPr>
        <b/>
        <i/>
        <sz val="20"/>
        <color indexed="8"/>
        <rFont val="Times New Roman"/>
        <family val="1"/>
        <charset val="204"/>
      </rPr>
      <t xml:space="preserve">(береза, ольха) </t>
    </r>
    <r>
      <rPr>
        <i/>
        <sz val="20"/>
        <color indexed="8"/>
        <rFont val="Times New Roman"/>
        <family val="1"/>
        <charset val="204"/>
      </rPr>
      <t>СТБ 2315-2-2013</t>
    </r>
  </si>
  <si>
    <t>Лесоматериалы круглые хвойных пород, длиной более 6,5м (сосна) СТБ  2316-2-2013,  (ель) СТБ 2316-1-2013</t>
  </si>
  <si>
    <t>А.И.Зеленкевич</t>
  </si>
  <si>
    <t xml:space="preserve">отпускных цен на древесину в заготовленном виде на условиях франко-промежуточный лесосклад (для передачи в пределах лесохозяйственного учреждения, для реализации физическим лицам и организациям по ценам организации изготовотеля)  </t>
  </si>
  <si>
    <r>
      <t>Лесоматериалы для  выработки целлюлозы и древесной массы (балансы)</t>
    </r>
    <r>
      <rPr>
        <b/>
        <i/>
        <sz val="20"/>
        <color indexed="8"/>
        <rFont val="Times New Roman"/>
        <family val="1"/>
        <charset val="204"/>
      </rPr>
      <t xml:space="preserve"> (сосна, ель)</t>
    </r>
    <r>
      <rPr>
        <i/>
        <sz val="20"/>
        <color indexed="8"/>
        <rFont val="Times New Roman"/>
        <family val="1"/>
        <charset val="204"/>
      </rPr>
      <t xml:space="preserve"> дл. 0,75;1,0;1,1;1,2;1,25 и кратные им СТБ 1711-2007</t>
    </r>
  </si>
  <si>
    <t>Начальник ПЭО</t>
  </si>
  <si>
    <t>Лесоматериалы для  выработки целлюлозы и древесной массы (балансы)  лиственных пород (береза, ольха, осина)СТБ 1712-2007</t>
  </si>
  <si>
    <t>27.10.2022  № 708</t>
  </si>
  <si>
    <t>Цены вводятся в действие  с 28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</si>
</sst>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%"/>
  </numFmts>
  <fonts count="2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sz val="16"/>
      <color theme="1"/>
      <name val="Arial Cyr"/>
      <charset val="204"/>
    </font>
    <font>
      <b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Arial Cyr"/>
      <charset val="204"/>
    </font>
    <font>
      <sz val="25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u/>
      <sz val="16"/>
      <name val="Arial Cyr"/>
      <charset val="204"/>
    </font>
    <font>
      <sz val="20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Border="1"/>
    <xf numFmtId="0" fontId="3" fillId="2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0" fillId="0" borderId="0" xfId="0" applyNumberFormat="1"/>
    <xf numFmtId="49" fontId="10" fillId="2" borderId="7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2" fontId="12" fillId="0" borderId="0" xfId="0" applyNumberFormat="1" applyFont="1"/>
    <xf numFmtId="164" fontId="13" fillId="0" borderId="0" xfId="0" applyNumberFormat="1" applyFont="1"/>
    <xf numFmtId="49" fontId="10" fillId="2" borderId="11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164" fontId="11" fillId="2" borderId="15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164" fontId="11" fillId="2" borderId="18" xfId="0" applyNumberFormat="1" applyFont="1" applyFill="1" applyBorder="1" applyAlignment="1">
      <alignment horizontal="center" vertical="center"/>
    </xf>
    <xf numFmtId="164" fontId="11" fillId="2" borderId="19" xfId="0" applyNumberFormat="1" applyFont="1" applyFill="1" applyBorder="1" applyAlignment="1">
      <alignment horizontal="center" vertical="center"/>
    </xf>
    <xf numFmtId="164" fontId="11" fillId="2" borderId="2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164" fontId="11" fillId="2" borderId="23" xfId="0" applyNumberFormat="1" applyFont="1" applyFill="1" applyBorder="1" applyAlignment="1">
      <alignment horizontal="center" vertical="center"/>
    </xf>
    <xf numFmtId="0" fontId="0" fillId="0" borderId="26" xfId="0" applyBorder="1"/>
    <xf numFmtId="164" fontId="11" fillId="2" borderId="4" xfId="0" applyNumberFormat="1" applyFont="1" applyFill="1" applyBorder="1" applyAlignment="1">
      <alignment horizontal="center" vertical="center"/>
    </xf>
    <xf numFmtId="164" fontId="11" fillId="2" borderId="28" xfId="0" applyNumberFormat="1" applyFont="1" applyFill="1" applyBorder="1" applyAlignment="1">
      <alignment horizontal="center" vertical="center"/>
    </xf>
    <xf numFmtId="0" fontId="0" fillId="0" borderId="29" xfId="0" applyBorder="1"/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top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0" fillId="0" borderId="0" xfId="0" applyNumberFormat="1" applyBorder="1"/>
    <xf numFmtId="0" fontId="15" fillId="0" borderId="0" xfId="0" applyFont="1" applyBorder="1"/>
    <xf numFmtId="49" fontId="15" fillId="0" borderId="0" xfId="0" applyNumberFormat="1" applyFont="1" applyBorder="1"/>
    <xf numFmtId="0" fontId="10" fillId="0" borderId="0" xfId="0" applyFont="1" applyBorder="1" applyAlignment="1"/>
    <xf numFmtId="0" fontId="16" fillId="0" borderId="0" xfId="0" applyFont="1"/>
    <xf numFmtId="0" fontId="15" fillId="0" borderId="0" xfId="0" applyFont="1" applyBorder="1" applyAlignme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/>
    <xf numFmtId="0" fontId="12" fillId="0" borderId="0" xfId="0" applyFont="1"/>
    <xf numFmtId="0" fontId="12" fillId="0" borderId="0" xfId="0" applyFont="1" applyBorder="1"/>
    <xf numFmtId="165" fontId="12" fillId="0" borderId="0" xfId="0" applyNumberFormat="1" applyFont="1"/>
    <xf numFmtId="164" fontId="12" fillId="0" borderId="0" xfId="0" applyNumberFormat="1" applyFont="1"/>
    <xf numFmtId="0" fontId="7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164" fontId="11" fillId="2" borderId="39" xfId="0" applyNumberFormat="1" applyFont="1" applyFill="1" applyBorder="1" applyAlignment="1">
      <alignment horizontal="center" vertical="center"/>
    </xf>
    <xf numFmtId="164" fontId="11" fillId="2" borderId="40" xfId="0" applyNumberFormat="1" applyFont="1" applyFill="1" applyBorder="1" applyAlignment="1">
      <alignment horizontal="center" vertical="center"/>
    </xf>
    <xf numFmtId="164" fontId="11" fillId="2" borderId="41" xfId="0" applyNumberFormat="1" applyFont="1" applyFill="1" applyBorder="1" applyAlignment="1">
      <alignment horizontal="center" vertical="center"/>
    </xf>
    <xf numFmtId="164" fontId="11" fillId="2" borderId="42" xfId="0" applyNumberFormat="1" applyFont="1" applyFill="1" applyBorder="1" applyAlignment="1">
      <alignment horizontal="center" vertical="center"/>
    </xf>
    <xf numFmtId="164" fontId="11" fillId="2" borderId="43" xfId="0" applyNumberFormat="1" applyFont="1" applyFill="1" applyBorder="1" applyAlignment="1">
      <alignment horizontal="center" vertical="center"/>
    </xf>
    <xf numFmtId="164" fontId="11" fillId="2" borderId="44" xfId="0" applyNumberFormat="1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45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11" fillId="2" borderId="46" xfId="0" applyNumberFormat="1" applyFont="1" applyFill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18" xfId="0" applyNumberFormat="1" applyFont="1" applyFill="1" applyBorder="1" applyAlignment="1">
      <alignment horizontal="center" vertical="center"/>
    </xf>
    <xf numFmtId="164" fontId="11" fillId="2" borderId="47" xfId="0" applyNumberFormat="1" applyFont="1" applyFill="1" applyBorder="1" applyAlignment="1">
      <alignment horizontal="center" vertical="center"/>
    </xf>
    <xf numFmtId="2" fontId="20" fillId="2" borderId="7" xfId="0" applyNumberFormat="1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2" fontId="20" fillId="2" borderId="18" xfId="0" applyNumberFormat="1" applyFont="1" applyFill="1" applyBorder="1" applyAlignment="1">
      <alignment horizontal="center" vertical="center"/>
    </xf>
    <xf numFmtId="2" fontId="20" fillId="2" borderId="6" xfId="0" applyNumberFormat="1" applyFont="1" applyFill="1" applyBorder="1" applyAlignment="1">
      <alignment horizontal="center" vertical="center"/>
    </xf>
    <xf numFmtId="2" fontId="20" fillId="2" borderId="17" xfId="0" applyNumberFormat="1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 wrapText="1"/>
    </xf>
    <xf numFmtId="0" fontId="21" fillId="2" borderId="35" xfId="0" applyNumberFormat="1" applyFont="1" applyFill="1" applyBorder="1" applyAlignment="1">
      <alignment horizontal="left" vertical="top" wrapText="1"/>
    </xf>
    <xf numFmtId="0" fontId="21" fillId="2" borderId="2" xfId="0" applyNumberFormat="1" applyFont="1" applyFill="1" applyBorder="1" applyAlignment="1">
      <alignment horizontal="left" vertical="top" wrapText="1"/>
    </xf>
    <xf numFmtId="2" fontId="20" fillId="2" borderId="49" xfId="0" applyNumberFormat="1" applyFont="1" applyFill="1" applyBorder="1" applyAlignment="1">
      <alignment horizontal="center" vertical="center"/>
    </xf>
    <xf numFmtId="2" fontId="20" fillId="2" borderId="14" xfId="0" applyNumberFormat="1" applyFont="1" applyFill="1" applyBorder="1" applyAlignment="1">
      <alignment horizontal="center" vertical="center"/>
    </xf>
    <xf numFmtId="2" fontId="20" fillId="2" borderId="4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left" vertical="top"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18" xfId="0" applyNumberFormat="1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2" fontId="20" fillId="2" borderId="1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 wrapText="1"/>
    </xf>
    <xf numFmtId="2" fontId="20" fillId="2" borderId="22" xfId="0" applyNumberFormat="1" applyFont="1" applyFill="1" applyBorder="1" applyAlignment="1">
      <alignment horizontal="center" vertical="center"/>
    </xf>
    <xf numFmtId="2" fontId="20" fillId="2" borderId="13" xfId="0" applyNumberFormat="1" applyFont="1" applyFill="1" applyBorder="1" applyAlignment="1">
      <alignment horizontal="center" vertical="center"/>
    </xf>
    <xf numFmtId="2" fontId="20" fillId="2" borderId="19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 wrapText="1"/>
    </xf>
    <xf numFmtId="2" fontId="20" fillId="2" borderId="1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21" fillId="2" borderId="50" xfId="0" applyNumberFormat="1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center" vertical="center"/>
    </xf>
    <xf numFmtId="0" fontId="21" fillId="2" borderId="49" xfId="0" applyNumberFormat="1" applyFont="1" applyFill="1" applyBorder="1" applyAlignment="1">
      <alignment horizontal="left" vertical="top" wrapText="1"/>
    </xf>
    <xf numFmtId="0" fontId="7" fillId="2" borderId="54" xfId="0" applyFont="1" applyFill="1" applyBorder="1" applyAlignment="1">
      <alignment horizontal="center" vertical="center"/>
    </xf>
    <xf numFmtId="0" fontId="21" fillId="2" borderId="25" xfId="0" applyNumberFormat="1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2" fontId="20" fillId="2" borderId="11" xfId="0" applyNumberFormat="1" applyFont="1" applyFill="1" applyBorder="1" applyAlignment="1">
      <alignment horizontal="center" vertical="center" wrapText="1"/>
    </xf>
    <xf numFmtId="2" fontId="20" fillId="2" borderId="20" xfId="0" applyNumberFormat="1" applyFont="1" applyFill="1" applyBorder="1" applyAlignment="1">
      <alignment horizontal="center" vertical="center"/>
    </xf>
    <xf numFmtId="2" fontId="20" fillId="2" borderId="8" xfId="0" applyNumberFormat="1" applyFont="1" applyFill="1" applyBorder="1" applyAlignment="1">
      <alignment horizontal="center" vertical="center" wrapText="1"/>
    </xf>
    <xf numFmtId="2" fontId="20" fillId="2" borderId="13" xfId="0" applyNumberFormat="1" applyFont="1" applyFill="1" applyBorder="1" applyAlignment="1">
      <alignment horizontal="center" vertical="center" wrapText="1"/>
    </xf>
    <xf numFmtId="2" fontId="20" fillId="2" borderId="1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2" fontId="25" fillId="0" borderId="0" xfId="0" applyNumberFormat="1" applyFont="1"/>
    <xf numFmtId="2" fontId="25" fillId="0" borderId="0" xfId="0" applyNumberFormat="1" applyFont="1" applyBorder="1"/>
    <xf numFmtId="0" fontId="10" fillId="2" borderId="1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0" fontId="8" fillId="2" borderId="49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center" vertical="center" wrapText="1"/>
    </xf>
    <xf numFmtId="2" fontId="20" fillId="2" borderId="12" xfId="0" applyNumberFormat="1" applyFont="1" applyFill="1" applyBorder="1" applyAlignment="1">
      <alignment horizontal="center" vertical="center" wrapText="1"/>
    </xf>
    <xf numFmtId="2" fontId="20" fillId="2" borderId="20" xfId="0" applyNumberFormat="1" applyFont="1" applyFill="1" applyBorder="1" applyAlignment="1">
      <alignment horizontal="center" vertical="center" wrapText="1"/>
    </xf>
    <xf numFmtId="2" fontId="20" fillId="2" borderId="8" xfId="0" applyNumberFormat="1" applyFont="1" applyFill="1" applyBorder="1" applyAlignment="1">
      <alignment horizontal="center" vertical="center"/>
    </xf>
    <xf numFmtId="0" fontId="21" fillId="2" borderId="7" xfId="0" applyNumberFormat="1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18" xfId="0" applyNumberFormat="1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2" fontId="20" fillId="2" borderId="17" xfId="0" applyNumberFormat="1" applyFont="1" applyFill="1" applyBorder="1" applyAlignment="1">
      <alignment horizontal="center" vertical="center"/>
    </xf>
    <xf numFmtId="2" fontId="20" fillId="2" borderId="6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2" fontId="20" fillId="2" borderId="25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left" vertical="top" wrapText="1"/>
    </xf>
    <xf numFmtId="0" fontId="26" fillId="2" borderId="35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left" vertical="top" wrapText="1"/>
    </xf>
    <xf numFmtId="0" fontId="8" fillId="2" borderId="27" xfId="0" applyNumberFormat="1" applyFont="1" applyFill="1" applyBorder="1" applyAlignment="1">
      <alignment horizontal="left" vertical="top"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8" fillId="2" borderId="33" xfId="0" applyNumberFormat="1" applyFont="1" applyFill="1" applyBorder="1" applyAlignment="1">
      <alignment horizontal="center" vertical="top" wrapText="1"/>
    </xf>
    <xf numFmtId="0" fontId="8" fillId="2" borderId="35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 vertical="center" wrapText="1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11" fillId="2" borderId="18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left" vertical="top" wrapText="1"/>
    </xf>
    <xf numFmtId="0" fontId="8" fillId="2" borderId="17" xfId="0" applyNumberFormat="1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2" fontId="20" fillId="2" borderId="10" xfId="0" applyNumberFormat="1" applyFont="1" applyFill="1" applyBorder="1" applyAlignment="1">
      <alignment horizontal="center" vertical="center"/>
    </xf>
    <xf numFmtId="2" fontId="20" fillId="2" borderId="17" xfId="0" applyNumberFormat="1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1" fillId="2" borderId="33" xfId="0" applyNumberFormat="1" applyFont="1" applyFill="1" applyBorder="1" applyAlignment="1">
      <alignment horizontal="center" vertical="top" wrapText="1"/>
    </xf>
    <xf numFmtId="0" fontId="21" fillId="2" borderId="35" xfId="0" applyNumberFormat="1" applyFont="1" applyFill="1" applyBorder="1" applyAlignment="1">
      <alignment horizontal="center" vertical="top" wrapText="1"/>
    </xf>
    <xf numFmtId="0" fontId="21" fillId="2" borderId="6" xfId="0" applyNumberFormat="1" applyFont="1" applyFill="1" applyBorder="1" applyAlignment="1">
      <alignment horizontal="left" vertical="top" wrapText="1"/>
    </xf>
    <xf numFmtId="0" fontId="21" fillId="2" borderId="17" xfId="0" applyNumberFormat="1" applyFont="1" applyFill="1" applyBorder="1" applyAlignment="1">
      <alignment horizontal="left" vertical="top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center" vertical="center"/>
    </xf>
    <xf numFmtId="0" fontId="21" fillId="2" borderId="33" xfId="0" applyNumberFormat="1" applyFont="1" applyFill="1" applyBorder="1" applyAlignment="1">
      <alignment horizontal="left" vertical="top" wrapText="1"/>
    </xf>
    <xf numFmtId="0" fontId="21" fillId="2" borderId="35" xfId="0" applyNumberFormat="1" applyFont="1" applyFill="1" applyBorder="1" applyAlignment="1">
      <alignment horizontal="left" vertical="top" wrapText="1"/>
    </xf>
    <xf numFmtId="0" fontId="23" fillId="2" borderId="51" xfId="0" applyFont="1" applyFill="1" applyBorder="1" applyAlignment="1">
      <alignment horizontal="center" vertical="center" wrapText="1"/>
    </xf>
    <xf numFmtId="2" fontId="20" fillId="2" borderId="6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21" fillId="2" borderId="12" xfId="0" applyNumberFormat="1" applyFont="1" applyFill="1" applyBorder="1" applyAlignment="1">
      <alignment horizontal="left" vertical="top" wrapText="1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E83"/>
  <sheetViews>
    <sheetView view="pageBreakPreview" topLeftCell="A13" zoomScale="60" zoomScaleNormal="60" workbookViewId="0">
      <selection activeCell="G22" sqref="G22:G48"/>
    </sheetView>
  </sheetViews>
  <sheetFormatPr defaultRowHeight="19.5" x14ac:dyDescent="0.3"/>
  <cols>
    <col min="2" max="2" width="90.28515625" customWidth="1"/>
    <col min="3" max="3" width="39.140625" customWidth="1"/>
    <col min="4" max="4" width="17.5703125" customWidth="1"/>
    <col min="5" max="5" width="27.5703125" style="2" customWidth="1"/>
    <col min="6" max="6" width="24.42578125" style="3" customWidth="1"/>
    <col min="7" max="7" width="38" style="3" customWidth="1"/>
    <col min="8" max="8" width="19.7109375" style="50" customWidth="1"/>
    <col min="9" max="9" width="18.7109375" style="3" customWidth="1"/>
    <col min="10" max="10" width="14.5703125" style="3" customWidth="1"/>
    <col min="11" max="255" width="9.140625" style="3"/>
    <col min="256" max="256" width="76.5703125" style="3" customWidth="1"/>
    <col min="257" max="257" width="16" style="3" customWidth="1"/>
    <col min="258" max="258" width="11" style="3" customWidth="1"/>
    <col min="259" max="260" width="24.5703125" style="3" customWidth="1"/>
    <col min="261" max="395" width="9.140625" style="3"/>
    <col min="512" max="512" width="76.5703125" customWidth="1"/>
    <col min="513" max="513" width="16" customWidth="1"/>
    <col min="514" max="514" width="11" customWidth="1"/>
    <col min="515" max="516" width="24.5703125" customWidth="1"/>
    <col min="768" max="768" width="76.5703125" customWidth="1"/>
    <col min="769" max="769" width="16" customWidth="1"/>
    <col min="770" max="770" width="11" customWidth="1"/>
    <col min="771" max="772" width="24.5703125" customWidth="1"/>
    <col min="1024" max="1024" width="76.5703125" customWidth="1"/>
    <col min="1025" max="1025" width="16" customWidth="1"/>
    <col min="1026" max="1026" width="11" customWidth="1"/>
    <col min="1027" max="1028" width="24.5703125" customWidth="1"/>
    <col min="1280" max="1280" width="76.5703125" customWidth="1"/>
    <col min="1281" max="1281" width="16" customWidth="1"/>
    <col min="1282" max="1282" width="11" customWidth="1"/>
    <col min="1283" max="1284" width="24.5703125" customWidth="1"/>
    <col min="1536" max="1536" width="76.5703125" customWidth="1"/>
    <col min="1537" max="1537" width="16" customWidth="1"/>
    <col min="1538" max="1538" width="11" customWidth="1"/>
    <col min="1539" max="1540" width="24.5703125" customWidth="1"/>
    <col min="1792" max="1792" width="76.5703125" customWidth="1"/>
    <col min="1793" max="1793" width="16" customWidth="1"/>
    <col min="1794" max="1794" width="11" customWidth="1"/>
    <col min="1795" max="1796" width="24.5703125" customWidth="1"/>
    <col min="2048" max="2048" width="76.5703125" customWidth="1"/>
    <col min="2049" max="2049" width="16" customWidth="1"/>
    <col min="2050" max="2050" width="11" customWidth="1"/>
    <col min="2051" max="2052" width="24.5703125" customWidth="1"/>
    <col min="2304" max="2304" width="76.5703125" customWidth="1"/>
    <col min="2305" max="2305" width="16" customWidth="1"/>
    <col min="2306" max="2306" width="11" customWidth="1"/>
    <col min="2307" max="2308" width="24.5703125" customWidth="1"/>
    <col min="2560" max="2560" width="76.5703125" customWidth="1"/>
    <col min="2561" max="2561" width="16" customWidth="1"/>
    <col min="2562" max="2562" width="11" customWidth="1"/>
    <col min="2563" max="2564" width="24.5703125" customWidth="1"/>
    <col min="2816" max="2816" width="76.5703125" customWidth="1"/>
    <col min="2817" max="2817" width="16" customWidth="1"/>
    <col min="2818" max="2818" width="11" customWidth="1"/>
    <col min="2819" max="2820" width="24.5703125" customWidth="1"/>
    <col min="3072" max="3072" width="76.5703125" customWidth="1"/>
    <col min="3073" max="3073" width="16" customWidth="1"/>
    <col min="3074" max="3074" width="11" customWidth="1"/>
    <col min="3075" max="3076" width="24.5703125" customWidth="1"/>
    <col min="3328" max="3328" width="76.5703125" customWidth="1"/>
    <col min="3329" max="3329" width="16" customWidth="1"/>
    <col min="3330" max="3330" width="11" customWidth="1"/>
    <col min="3331" max="3332" width="24.5703125" customWidth="1"/>
    <col min="3584" max="3584" width="76.5703125" customWidth="1"/>
    <col min="3585" max="3585" width="16" customWidth="1"/>
    <col min="3586" max="3586" width="11" customWidth="1"/>
    <col min="3587" max="3588" width="24.5703125" customWidth="1"/>
    <col min="3840" max="3840" width="76.5703125" customWidth="1"/>
    <col min="3841" max="3841" width="16" customWidth="1"/>
    <col min="3842" max="3842" width="11" customWidth="1"/>
    <col min="3843" max="3844" width="24.5703125" customWidth="1"/>
    <col min="4096" max="4096" width="76.5703125" customWidth="1"/>
    <col min="4097" max="4097" width="16" customWidth="1"/>
    <col min="4098" max="4098" width="11" customWidth="1"/>
    <col min="4099" max="4100" width="24.5703125" customWidth="1"/>
    <col min="4352" max="4352" width="76.5703125" customWidth="1"/>
    <col min="4353" max="4353" width="16" customWidth="1"/>
    <col min="4354" max="4354" width="11" customWidth="1"/>
    <col min="4355" max="4356" width="24.5703125" customWidth="1"/>
    <col min="4608" max="4608" width="76.5703125" customWidth="1"/>
    <col min="4609" max="4609" width="16" customWidth="1"/>
    <col min="4610" max="4610" width="11" customWidth="1"/>
    <col min="4611" max="4612" width="24.5703125" customWidth="1"/>
    <col min="4864" max="4864" width="76.5703125" customWidth="1"/>
    <col min="4865" max="4865" width="16" customWidth="1"/>
    <col min="4866" max="4866" width="11" customWidth="1"/>
    <col min="4867" max="4868" width="24.5703125" customWidth="1"/>
    <col min="5120" max="5120" width="76.5703125" customWidth="1"/>
    <col min="5121" max="5121" width="16" customWidth="1"/>
    <col min="5122" max="5122" width="11" customWidth="1"/>
    <col min="5123" max="5124" width="24.5703125" customWidth="1"/>
    <col min="5376" max="5376" width="76.5703125" customWidth="1"/>
    <col min="5377" max="5377" width="16" customWidth="1"/>
    <col min="5378" max="5378" width="11" customWidth="1"/>
    <col min="5379" max="5380" width="24.5703125" customWidth="1"/>
    <col min="5632" max="5632" width="76.5703125" customWidth="1"/>
    <col min="5633" max="5633" width="16" customWidth="1"/>
    <col min="5634" max="5634" width="11" customWidth="1"/>
    <col min="5635" max="5636" width="24.5703125" customWidth="1"/>
    <col min="5888" max="5888" width="76.5703125" customWidth="1"/>
    <col min="5889" max="5889" width="16" customWidth="1"/>
    <col min="5890" max="5890" width="11" customWidth="1"/>
    <col min="5891" max="5892" width="24.5703125" customWidth="1"/>
    <col min="6144" max="6144" width="76.5703125" customWidth="1"/>
    <col min="6145" max="6145" width="16" customWidth="1"/>
    <col min="6146" max="6146" width="11" customWidth="1"/>
    <col min="6147" max="6148" width="24.5703125" customWidth="1"/>
    <col min="6400" max="6400" width="76.5703125" customWidth="1"/>
    <col min="6401" max="6401" width="16" customWidth="1"/>
    <col min="6402" max="6402" width="11" customWidth="1"/>
    <col min="6403" max="6404" width="24.5703125" customWidth="1"/>
    <col min="6656" max="6656" width="76.5703125" customWidth="1"/>
    <col min="6657" max="6657" width="16" customWidth="1"/>
    <col min="6658" max="6658" width="11" customWidth="1"/>
    <col min="6659" max="6660" width="24.5703125" customWidth="1"/>
    <col min="6912" max="6912" width="76.5703125" customWidth="1"/>
    <col min="6913" max="6913" width="16" customWidth="1"/>
    <col min="6914" max="6914" width="11" customWidth="1"/>
    <col min="6915" max="6916" width="24.5703125" customWidth="1"/>
    <col min="7168" max="7168" width="76.5703125" customWidth="1"/>
    <col min="7169" max="7169" width="16" customWidth="1"/>
    <col min="7170" max="7170" width="11" customWidth="1"/>
    <col min="7171" max="7172" width="24.5703125" customWidth="1"/>
    <col min="7424" max="7424" width="76.5703125" customWidth="1"/>
    <col min="7425" max="7425" width="16" customWidth="1"/>
    <col min="7426" max="7426" width="11" customWidth="1"/>
    <col min="7427" max="7428" width="24.5703125" customWidth="1"/>
    <col min="7680" max="7680" width="76.5703125" customWidth="1"/>
    <col min="7681" max="7681" width="16" customWidth="1"/>
    <col min="7682" max="7682" width="11" customWidth="1"/>
    <col min="7683" max="7684" width="24.5703125" customWidth="1"/>
    <col min="7936" max="7936" width="76.5703125" customWidth="1"/>
    <col min="7937" max="7937" width="16" customWidth="1"/>
    <col min="7938" max="7938" width="11" customWidth="1"/>
    <col min="7939" max="7940" width="24.5703125" customWidth="1"/>
    <col min="8192" max="8192" width="76.5703125" customWidth="1"/>
    <col min="8193" max="8193" width="16" customWidth="1"/>
    <col min="8194" max="8194" width="11" customWidth="1"/>
    <col min="8195" max="8196" width="24.5703125" customWidth="1"/>
    <col min="8448" max="8448" width="76.5703125" customWidth="1"/>
    <col min="8449" max="8449" width="16" customWidth="1"/>
    <col min="8450" max="8450" width="11" customWidth="1"/>
    <col min="8451" max="8452" width="24.5703125" customWidth="1"/>
    <col min="8704" max="8704" width="76.5703125" customWidth="1"/>
    <col min="8705" max="8705" width="16" customWidth="1"/>
    <col min="8706" max="8706" width="11" customWidth="1"/>
    <col min="8707" max="8708" width="24.5703125" customWidth="1"/>
    <col min="8960" max="8960" width="76.5703125" customWidth="1"/>
    <col min="8961" max="8961" width="16" customWidth="1"/>
    <col min="8962" max="8962" width="11" customWidth="1"/>
    <col min="8963" max="8964" width="24.5703125" customWidth="1"/>
    <col min="9216" max="9216" width="76.5703125" customWidth="1"/>
    <col min="9217" max="9217" width="16" customWidth="1"/>
    <col min="9218" max="9218" width="11" customWidth="1"/>
    <col min="9219" max="9220" width="24.5703125" customWidth="1"/>
    <col min="9472" max="9472" width="76.5703125" customWidth="1"/>
    <col min="9473" max="9473" width="16" customWidth="1"/>
    <col min="9474" max="9474" width="11" customWidth="1"/>
    <col min="9475" max="9476" width="24.5703125" customWidth="1"/>
    <col min="9728" max="9728" width="76.5703125" customWidth="1"/>
    <col min="9729" max="9729" width="16" customWidth="1"/>
    <col min="9730" max="9730" width="11" customWidth="1"/>
    <col min="9731" max="9732" width="24.5703125" customWidth="1"/>
    <col min="9984" max="9984" width="76.5703125" customWidth="1"/>
    <col min="9985" max="9985" width="16" customWidth="1"/>
    <col min="9986" max="9986" width="11" customWidth="1"/>
    <col min="9987" max="9988" width="24.5703125" customWidth="1"/>
    <col min="10240" max="10240" width="76.5703125" customWidth="1"/>
    <col min="10241" max="10241" width="16" customWidth="1"/>
    <col min="10242" max="10242" width="11" customWidth="1"/>
    <col min="10243" max="10244" width="24.5703125" customWidth="1"/>
    <col min="10496" max="10496" width="76.5703125" customWidth="1"/>
    <col min="10497" max="10497" width="16" customWidth="1"/>
    <col min="10498" max="10498" width="11" customWidth="1"/>
    <col min="10499" max="10500" width="24.5703125" customWidth="1"/>
    <col min="10752" max="10752" width="76.5703125" customWidth="1"/>
    <col min="10753" max="10753" width="16" customWidth="1"/>
    <col min="10754" max="10754" width="11" customWidth="1"/>
    <col min="10755" max="10756" width="24.5703125" customWidth="1"/>
    <col min="11008" max="11008" width="76.5703125" customWidth="1"/>
    <col min="11009" max="11009" width="16" customWidth="1"/>
    <col min="11010" max="11010" width="11" customWidth="1"/>
    <col min="11011" max="11012" width="24.5703125" customWidth="1"/>
    <col min="11264" max="11264" width="76.5703125" customWidth="1"/>
    <col min="11265" max="11265" width="16" customWidth="1"/>
    <col min="11266" max="11266" width="11" customWidth="1"/>
    <col min="11267" max="11268" width="24.5703125" customWidth="1"/>
    <col min="11520" max="11520" width="76.5703125" customWidth="1"/>
    <col min="11521" max="11521" width="16" customWidth="1"/>
    <col min="11522" max="11522" width="11" customWidth="1"/>
    <col min="11523" max="11524" width="24.5703125" customWidth="1"/>
    <col min="11776" max="11776" width="76.5703125" customWidth="1"/>
    <col min="11777" max="11777" width="16" customWidth="1"/>
    <col min="11778" max="11778" width="11" customWidth="1"/>
    <col min="11779" max="11780" width="24.5703125" customWidth="1"/>
    <col min="12032" max="12032" width="76.5703125" customWidth="1"/>
    <col min="12033" max="12033" width="16" customWidth="1"/>
    <col min="12034" max="12034" width="11" customWidth="1"/>
    <col min="12035" max="12036" width="24.5703125" customWidth="1"/>
    <col min="12288" max="12288" width="76.5703125" customWidth="1"/>
    <col min="12289" max="12289" width="16" customWidth="1"/>
    <col min="12290" max="12290" width="11" customWidth="1"/>
    <col min="12291" max="12292" width="24.5703125" customWidth="1"/>
    <col min="12544" max="12544" width="76.5703125" customWidth="1"/>
    <col min="12545" max="12545" width="16" customWidth="1"/>
    <col min="12546" max="12546" width="11" customWidth="1"/>
    <col min="12547" max="12548" width="24.5703125" customWidth="1"/>
    <col min="12800" max="12800" width="76.5703125" customWidth="1"/>
    <col min="12801" max="12801" width="16" customWidth="1"/>
    <col min="12802" max="12802" width="11" customWidth="1"/>
    <col min="12803" max="12804" width="24.5703125" customWidth="1"/>
    <col min="13056" max="13056" width="76.5703125" customWidth="1"/>
    <col min="13057" max="13057" width="16" customWidth="1"/>
    <col min="13058" max="13058" width="11" customWidth="1"/>
    <col min="13059" max="13060" width="24.5703125" customWidth="1"/>
    <col min="13312" max="13312" width="76.5703125" customWidth="1"/>
    <col min="13313" max="13313" width="16" customWidth="1"/>
    <col min="13314" max="13314" width="11" customWidth="1"/>
    <col min="13315" max="13316" width="24.5703125" customWidth="1"/>
    <col min="13568" max="13568" width="76.5703125" customWidth="1"/>
    <col min="13569" max="13569" width="16" customWidth="1"/>
    <col min="13570" max="13570" width="11" customWidth="1"/>
    <col min="13571" max="13572" width="24.5703125" customWidth="1"/>
    <col min="13824" max="13824" width="76.5703125" customWidth="1"/>
    <col min="13825" max="13825" width="16" customWidth="1"/>
    <col min="13826" max="13826" width="11" customWidth="1"/>
    <col min="13827" max="13828" width="24.5703125" customWidth="1"/>
    <col min="14080" max="14080" width="76.5703125" customWidth="1"/>
    <col min="14081" max="14081" width="16" customWidth="1"/>
    <col min="14082" max="14082" width="11" customWidth="1"/>
    <col min="14083" max="14084" width="24.5703125" customWidth="1"/>
    <col min="14336" max="14336" width="76.5703125" customWidth="1"/>
    <col min="14337" max="14337" width="16" customWidth="1"/>
    <col min="14338" max="14338" width="11" customWidth="1"/>
    <col min="14339" max="14340" width="24.5703125" customWidth="1"/>
    <col min="14592" max="14592" width="76.5703125" customWidth="1"/>
    <col min="14593" max="14593" width="16" customWidth="1"/>
    <col min="14594" max="14594" width="11" customWidth="1"/>
    <col min="14595" max="14596" width="24.5703125" customWidth="1"/>
    <col min="14848" max="14848" width="76.5703125" customWidth="1"/>
    <col min="14849" max="14849" width="16" customWidth="1"/>
    <col min="14850" max="14850" width="11" customWidth="1"/>
    <col min="14851" max="14852" width="24.5703125" customWidth="1"/>
    <col min="15104" max="15104" width="76.5703125" customWidth="1"/>
    <col min="15105" max="15105" width="16" customWidth="1"/>
    <col min="15106" max="15106" width="11" customWidth="1"/>
    <col min="15107" max="15108" width="24.5703125" customWidth="1"/>
    <col min="15360" max="15360" width="76.5703125" customWidth="1"/>
    <col min="15361" max="15361" width="16" customWidth="1"/>
    <col min="15362" max="15362" width="11" customWidth="1"/>
    <col min="15363" max="15364" width="24.5703125" customWidth="1"/>
    <col min="15616" max="15616" width="76.5703125" customWidth="1"/>
    <col min="15617" max="15617" width="16" customWidth="1"/>
    <col min="15618" max="15618" width="11" customWidth="1"/>
    <col min="15619" max="15620" width="24.5703125" customWidth="1"/>
    <col min="15872" max="15872" width="76.5703125" customWidth="1"/>
    <col min="15873" max="15873" width="16" customWidth="1"/>
    <col min="15874" max="15874" width="11" customWidth="1"/>
    <col min="15875" max="15876" width="24.5703125" customWidth="1"/>
    <col min="16128" max="16128" width="76.5703125" customWidth="1"/>
    <col min="16129" max="16129" width="16" customWidth="1"/>
    <col min="16130" max="16130" width="11" customWidth="1"/>
    <col min="16131" max="16132" width="24.5703125" customWidth="1"/>
  </cols>
  <sheetData>
    <row r="1" spans="1:395" ht="20.25" x14ac:dyDescent="0.3">
      <c r="C1" s="1" t="s">
        <v>0</v>
      </c>
      <c r="H1" s="4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</row>
    <row r="2" spans="1:395" ht="20.25" x14ac:dyDescent="0.3">
      <c r="C2" s="1" t="s">
        <v>1</v>
      </c>
      <c r="H2" s="4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</row>
    <row r="3" spans="1:395" ht="20.25" x14ac:dyDescent="0.3">
      <c r="C3" s="4" t="s">
        <v>36</v>
      </c>
      <c r="H3" s="4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</row>
    <row r="4" spans="1:395" x14ac:dyDescent="0.3">
      <c r="C4" t="s">
        <v>2</v>
      </c>
      <c r="H4" s="4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</row>
    <row r="5" spans="1:395" x14ac:dyDescent="0.3">
      <c r="H5" s="4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</row>
    <row r="6" spans="1:395" x14ac:dyDescent="0.3">
      <c r="H6" s="4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</row>
    <row r="7" spans="1:395" ht="20.25" x14ac:dyDescent="0.3">
      <c r="B7" s="182" t="s">
        <v>37</v>
      </c>
      <c r="C7" s="182"/>
      <c r="D7" s="182"/>
      <c r="E7" s="182"/>
      <c r="F7" s="182"/>
      <c r="G7" s="182"/>
      <c r="H7" s="4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</row>
    <row r="8" spans="1:395" ht="20.25" x14ac:dyDescent="0.3">
      <c r="B8" s="1" t="s">
        <v>2</v>
      </c>
      <c r="C8" s="1"/>
      <c r="D8" s="1"/>
      <c r="H8" s="4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</row>
    <row r="9" spans="1:395" ht="69" customHeight="1" x14ac:dyDescent="0.3">
      <c r="B9" s="183" t="s">
        <v>38</v>
      </c>
      <c r="C9" s="183"/>
      <c r="D9" s="183"/>
      <c r="E9" s="183"/>
      <c r="F9" s="183"/>
      <c r="G9" s="183"/>
      <c r="H9" s="4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</row>
    <row r="11" spans="1:395" ht="20.25" thickBot="1" x14ac:dyDescent="0.35">
      <c r="H11" s="4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</row>
    <row r="12" spans="1:395" ht="47.25" thickBot="1" x14ac:dyDescent="0.35">
      <c r="A12" s="184" t="s">
        <v>3</v>
      </c>
      <c r="B12" s="185"/>
      <c r="C12" s="5" t="s">
        <v>4</v>
      </c>
      <c r="D12" s="6" t="s">
        <v>5</v>
      </c>
      <c r="E12" s="7" t="s">
        <v>6</v>
      </c>
      <c r="F12" s="7" t="s">
        <v>6</v>
      </c>
      <c r="G12" s="7" t="s">
        <v>6</v>
      </c>
      <c r="H12" s="51"/>
      <c r="I12" s="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</row>
    <row r="13" spans="1:395" ht="26.25" x14ac:dyDescent="0.35">
      <c r="A13" s="186">
        <v>1</v>
      </c>
      <c r="B13" s="189" t="s">
        <v>7</v>
      </c>
      <c r="C13" s="9" t="s">
        <v>8</v>
      </c>
      <c r="D13" s="192" t="s">
        <v>9</v>
      </c>
      <c r="E13" s="10">
        <v>42.6</v>
      </c>
      <c r="F13" s="10">
        <v>55.38</v>
      </c>
      <c r="G13" s="10">
        <v>62.6</v>
      </c>
      <c r="H13" s="52"/>
      <c r="I13" s="11">
        <f>I15*1.2</f>
        <v>74.88</v>
      </c>
      <c r="J13" s="1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</row>
    <row r="14" spans="1:395" ht="26.25" x14ac:dyDescent="0.35">
      <c r="A14" s="187"/>
      <c r="B14" s="190"/>
      <c r="C14" s="13" t="s">
        <v>10</v>
      </c>
      <c r="D14" s="193"/>
      <c r="E14" s="14">
        <v>55</v>
      </c>
      <c r="F14" s="14">
        <v>71.5</v>
      </c>
      <c r="G14" s="14">
        <v>80.8</v>
      </c>
      <c r="H14" s="52"/>
      <c r="I14" s="11">
        <f>I16*1.2</f>
        <v>96.335999999999999</v>
      </c>
      <c r="J14" s="1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</row>
    <row r="15" spans="1:395" ht="26.25" x14ac:dyDescent="0.35">
      <c r="A15" s="187"/>
      <c r="B15" s="190"/>
      <c r="C15" s="13" t="s">
        <v>8</v>
      </c>
      <c r="D15" s="194" t="s">
        <v>11</v>
      </c>
      <c r="E15" s="14">
        <v>38</v>
      </c>
      <c r="F15" s="14">
        <v>49.4</v>
      </c>
      <c r="G15" s="14">
        <v>55.8</v>
      </c>
      <c r="H15" s="52"/>
      <c r="I15" s="11">
        <f t="shared" ref="I15" si="0">I17*1.2</f>
        <v>62.4</v>
      </c>
      <c r="J15" s="1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</row>
    <row r="16" spans="1:395" ht="26.25" x14ac:dyDescent="0.35">
      <c r="A16" s="187"/>
      <c r="B16" s="190"/>
      <c r="C16" s="13" t="s">
        <v>10</v>
      </c>
      <c r="D16" s="193"/>
      <c r="E16" s="14">
        <v>48.6</v>
      </c>
      <c r="F16" s="14">
        <v>63.180000000000007</v>
      </c>
      <c r="G16" s="14">
        <v>71.400000000000006</v>
      </c>
      <c r="H16" s="52"/>
      <c r="I16" s="11">
        <f>I18*1.2</f>
        <v>80.28</v>
      </c>
      <c r="J16" s="1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</row>
    <row r="17" spans="1:395" ht="26.25" x14ac:dyDescent="0.35">
      <c r="A17" s="187"/>
      <c r="B17" s="190"/>
      <c r="C17" s="15" t="s">
        <v>8</v>
      </c>
      <c r="D17" s="194" t="s">
        <v>12</v>
      </c>
      <c r="E17" s="14">
        <v>35.4</v>
      </c>
      <c r="F17" s="14">
        <v>46.02</v>
      </c>
      <c r="G17" s="14">
        <v>52</v>
      </c>
      <c r="H17" s="52"/>
      <c r="I17" s="14">
        <v>52</v>
      </c>
      <c r="J17" s="1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</row>
    <row r="18" spans="1:395" ht="26.25" x14ac:dyDescent="0.35">
      <c r="A18" s="187"/>
      <c r="B18" s="190"/>
      <c r="C18" s="13" t="s">
        <v>10</v>
      </c>
      <c r="D18" s="193"/>
      <c r="E18" s="14">
        <v>45.5</v>
      </c>
      <c r="F18" s="14">
        <v>59.15</v>
      </c>
      <c r="G18" s="14">
        <v>66.900000000000006</v>
      </c>
      <c r="H18" s="52"/>
      <c r="I18" s="14">
        <v>66.900000000000006</v>
      </c>
      <c r="J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</row>
    <row r="19" spans="1:395" ht="26.25" x14ac:dyDescent="0.35">
      <c r="A19" s="187"/>
      <c r="B19" s="190"/>
      <c r="C19" s="16" t="s">
        <v>13</v>
      </c>
      <c r="D19" s="194" t="s">
        <v>14</v>
      </c>
      <c r="E19" s="14">
        <v>13.9</v>
      </c>
      <c r="F19" s="14">
        <v>13.9</v>
      </c>
      <c r="G19" s="14">
        <v>15.7</v>
      </c>
      <c r="H19" s="52"/>
      <c r="I19" s="11"/>
      <c r="J19" s="1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</row>
    <row r="20" spans="1:395" ht="26.25" x14ac:dyDescent="0.35">
      <c r="A20" s="187"/>
      <c r="B20" s="190"/>
      <c r="C20" s="13" t="s">
        <v>8</v>
      </c>
      <c r="D20" s="195"/>
      <c r="E20" s="17">
        <f>E17*80%</f>
        <v>28.32</v>
      </c>
      <c r="F20" s="17">
        <v>36.816000000000003</v>
      </c>
      <c r="G20" s="17">
        <v>41.6</v>
      </c>
      <c r="H20" s="52"/>
      <c r="I20" s="11">
        <f>G17*0.8</f>
        <v>41.6</v>
      </c>
      <c r="J20" s="1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</row>
    <row r="21" spans="1:395" ht="27" thickBot="1" x14ac:dyDescent="0.4">
      <c r="A21" s="188"/>
      <c r="B21" s="191"/>
      <c r="C21" s="18" t="s">
        <v>10</v>
      </c>
      <c r="D21" s="196"/>
      <c r="E21" s="19">
        <f>E18*80%</f>
        <v>36.4</v>
      </c>
      <c r="F21" s="19">
        <v>47.32</v>
      </c>
      <c r="G21" s="20">
        <v>53.4</v>
      </c>
      <c r="H21" s="52"/>
      <c r="I21" s="11">
        <f>I18*0.8</f>
        <v>53.52000000000001</v>
      </c>
      <c r="J21" s="1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</row>
    <row r="22" spans="1:395" ht="26.25" x14ac:dyDescent="0.35">
      <c r="A22" s="186">
        <v>2</v>
      </c>
      <c r="B22" s="189" t="s">
        <v>15</v>
      </c>
      <c r="C22" s="15" t="s">
        <v>8</v>
      </c>
      <c r="D22" s="195" t="s">
        <v>9</v>
      </c>
      <c r="E22" s="21">
        <v>29.4</v>
      </c>
      <c r="F22" s="21">
        <v>38.22</v>
      </c>
      <c r="G22" s="21">
        <v>48.3</v>
      </c>
      <c r="H22" s="52"/>
      <c r="I22" s="11">
        <f>I24*1.2</f>
        <v>48.095999999999997</v>
      </c>
      <c r="J22" s="1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</row>
    <row r="23" spans="1:395" ht="26.25" x14ac:dyDescent="0.35">
      <c r="A23" s="187"/>
      <c r="B23" s="190"/>
      <c r="C23" s="13" t="s">
        <v>10</v>
      </c>
      <c r="D23" s="193"/>
      <c r="E23" s="14">
        <v>33.700000000000003</v>
      </c>
      <c r="F23" s="21">
        <v>43.81</v>
      </c>
      <c r="G23" s="21">
        <v>57.7</v>
      </c>
      <c r="H23" s="52"/>
      <c r="I23" s="11">
        <f>I25*1.2</f>
        <v>57.743999999999993</v>
      </c>
      <c r="J23" s="1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</row>
    <row r="24" spans="1:395" ht="26.25" x14ac:dyDescent="0.35">
      <c r="A24" s="187"/>
      <c r="B24" s="190"/>
      <c r="C24" s="15" t="s">
        <v>8</v>
      </c>
      <c r="D24" s="194" t="s">
        <v>11</v>
      </c>
      <c r="E24" s="14">
        <v>29.1</v>
      </c>
      <c r="F24" s="21">
        <v>37.830000000000005</v>
      </c>
      <c r="G24" s="21">
        <v>40.200000000000003</v>
      </c>
      <c r="H24" s="52"/>
      <c r="I24" s="11">
        <f t="shared" ref="I24" si="1">I26*1.2</f>
        <v>40.08</v>
      </c>
      <c r="J24" s="1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</row>
    <row r="25" spans="1:395" ht="26.25" x14ac:dyDescent="0.35">
      <c r="A25" s="187"/>
      <c r="B25" s="190"/>
      <c r="C25" s="13" t="s">
        <v>10</v>
      </c>
      <c r="D25" s="193"/>
      <c r="E25" s="14">
        <v>35.1</v>
      </c>
      <c r="F25" s="21">
        <v>45.63</v>
      </c>
      <c r="G25" s="21">
        <v>48.1</v>
      </c>
      <c r="H25" s="52"/>
      <c r="I25" s="11">
        <f>I27*1.2</f>
        <v>48.12</v>
      </c>
      <c r="J25" s="1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</row>
    <row r="26" spans="1:395" ht="26.25" x14ac:dyDescent="0.35">
      <c r="A26" s="187"/>
      <c r="B26" s="190"/>
      <c r="C26" s="13" t="s">
        <v>8</v>
      </c>
      <c r="D26" s="197" t="s">
        <v>12</v>
      </c>
      <c r="E26" s="22">
        <v>22.8</v>
      </c>
      <c r="F26" s="21">
        <v>29.64</v>
      </c>
      <c r="G26" s="21">
        <v>33.4</v>
      </c>
      <c r="H26" s="52"/>
      <c r="I26" s="21">
        <v>33.4</v>
      </c>
      <c r="J26" s="1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</row>
    <row r="27" spans="1:395" ht="26.25" x14ac:dyDescent="0.35">
      <c r="A27" s="187"/>
      <c r="B27" s="190"/>
      <c r="C27" s="13" t="s">
        <v>10</v>
      </c>
      <c r="D27" s="197"/>
      <c r="E27" s="22">
        <v>27.3</v>
      </c>
      <c r="F27" s="21">
        <v>35.49</v>
      </c>
      <c r="G27" s="21">
        <v>40.1</v>
      </c>
      <c r="H27" s="52"/>
      <c r="I27" s="21">
        <v>40.1</v>
      </c>
      <c r="J27" s="1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</row>
    <row r="28" spans="1:395" ht="26.25" x14ac:dyDescent="0.35">
      <c r="A28" s="187"/>
      <c r="B28" s="190"/>
      <c r="C28" s="16" t="s">
        <v>13</v>
      </c>
      <c r="D28" s="195" t="s">
        <v>14</v>
      </c>
      <c r="E28" s="21">
        <v>12.7</v>
      </c>
      <c r="F28" s="21">
        <v>12.7</v>
      </c>
      <c r="G28" s="21">
        <v>14.4</v>
      </c>
      <c r="H28" s="52"/>
      <c r="I28" s="11"/>
      <c r="J28" s="1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</row>
    <row r="29" spans="1:395" ht="26.25" x14ac:dyDescent="0.35">
      <c r="A29" s="187"/>
      <c r="B29" s="190"/>
      <c r="C29" s="13" t="s">
        <v>8</v>
      </c>
      <c r="D29" s="195"/>
      <c r="E29" s="23">
        <f>E26*80%</f>
        <v>18.240000000000002</v>
      </c>
      <c r="F29" s="23">
        <v>23.712000000000003</v>
      </c>
      <c r="G29" s="23">
        <v>26.8</v>
      </c>
      <c r="H29" s="52"/>
      <c r="I29" s="11">
        <f>G26*0.8</f>
        <v>26.72</v>
      </c>
      <c r="J29" s="1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</row>
    <row r="30" spans="1:395" ht="27" thickBot="1" x14ac:dyDescent="0.4">
      <c r="A30" s="188"/>
      <c r="B30" s="191"/>
      <c r="C30" s="13" t="s">
        <v>10</v>
      </c>
      <c r="D30" s="196"/>
      <c r="E30" s="20">
        <f>E27*80%</f>
        <v>21.840000000000003</v>
      </c>
      <c r="F30" s="20">
        <v>28.392000000000003</v>
      </c>
      <c r="G30" s="20">
        <v>32.1</v>
      </c>
      <c r="H30" s="52"/>
      <c r="I30" s="11">
        <f>I27*0.8</f>
        <v>32.080000000000005</v>
      </c>
      <c r="J30" s="1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</row>
    <row r="31" spans="1:395" ht="27" thickBot="1" x14ac:dyDescent="0.4">
      <c r="A31" s="186">
        <v>3</v>
      </c>
      <c r="B31" s="189" t="s">
        <v>16</v>
      </c>
      <c r="C31" s="24" t="s">
        <v>8</v>
      </c>
      <c r="D31" s="192" t="s">
        <v>9</v>
      </c>
      <c r="E31" s="10">
        <v>25.9</v>
      </c>
      <c r="F31" s="10">
        <v>38.563200000000002</v>
      </c>
      <c r="G31" s="25">
        <v>43.6</v>
      </c>
      <c r="H31" s="52"/>
      <c r="I31" s="11">
        <f>I33*1.2</f>
        <v>43.631999999999998</v>
      </c>
      <c r="J31" s="1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</row>
    <row r="32" spans="1:395" ht="27" thickBot="1" x14ac:dyDescent="0.4">
      <c r="A32" s="187"/>
      <c r="B32" s="190"/>
      <c r="C32" s="13" t="s">
        <v>10</v>
      </c>
      <c r="D32" s="193"/>
      <c r="E32" s="21">
        <v>29.6</v>
      </c>
      <c r="F32" s="26">
        <v>44.553599999999996</v>
      </c>
      <c r="G32" s="14">
        <v>50.4</v>
      </c>
      <c r="H32" s="52"/>
      <c r="I32" s="11">
        <f>I34*1.2</f>
        <v>50.255999999999993</v>
      </c>
      <c r="J32" s="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</row>
    <row r="33" spans="1:395" ht="29.25" customHeight="1" thickBot="1" x14ac:dyDescent="0.4">
      <c r="A33" s="187"/>
      <c r="B33" s="190"/>
      <c r="C33" s="15" t="s">
        <v>8</v>
      </c>
      <c r="D33" s="194" t="s">
        <v>11</v>
      </c>
      <c r="E33" s="14">
        <v>24.8</v>
      </c>
      <c r="F33" s="26">
        <v>32.136000000000003</v>
      </c>
      <c r="G33" s="14">
        <v>36.299999999999997</v>
      </c>
      <c r="H33" s="52"/>
      <c r="I33" s="11">
        <f>I35*1.2</f>
        <v>36.36</v>
      </c>
      <c r="J33" s="12"/>
    </row>
    <row r="34" spans="1:395" ht="29.25" customHeight="1" thickBot="1" x14ac:dyDescent="0.4">
      <c r="A34" s="187"/>
      <c r="B34" s="190"/>
      <c r="C34" s="13" t="s">
        <v>10</v>
      </c>
      <c r="D34" s="193"/>
      <c r="E34" s="14">
        <v>28.1</v>
      </c>
      <c r="F34" s="26">
        <v>37.128</v>
      </c>
      <c r="G34" s="14">
        <v>41.9</v>
      </c>
      <c r="H34" s="52"/>
      <c r="I34" s="11">
        <f>I36*1.2</f>
        <v>41.879999999999995</v>
      </c>
      <c r="J34" s="12"/>
    </row>
    <row r="35" spans="1:395" ht="29.25" customHeight="1" thickBot="1" x14ac:dyDescent="0.4">
      <c r="A35" s="187"/>
      <c r="B35" s="190"/>
      <c r="C35" s="13" t="s">
        <v>8</v>
      </c>
      <c r="D35" s="197" t="s">
        <v>12</v>
      </c>
      <c r="E35" s="22">
        <v>20.6</v>
      </c>
      <c r="F35" s="26">
        <v>26.78</v>
      </c>
      <c r="G35" s="14">
        <v>30.3</v>
      </c>
      <c r="H35" s="52"/>
      <c r="I35" s="14">
        <v>30.3</v>
      </c>
      <c r="J35" s="12"/>
    </row>
    <row r="36" spans="1:395" ht="29.25" customHeight="1" x14ac:dyDescent="0.35">
      <c r="A36" s="187"/>
      <c r="B36" s="190"/>
      <c r="C36" s="13" t="s">
        <v>10</v>
      </c>
      <c r="D36" s="197"/>
      <c r="E36" s="22">
        <v>23.8</v>
      </c>
      <c r="F36" s="10">
        <v>30.94</v>
      </c>
      <c r="G36" s="21">
        <v>34.9</v>
      </c>
      <c r="H36" s="52"/>
      <c r="I36" s="21">
        <v>34.9</v>
      </c>
      <c r="J36" s="12"/>
    </row>
    <row r="37" spans="1:395" ht="29.25" customHeight="1" x14ac:dyDescent="0.35">
      <c r="A37" s="187"/>
      <c r="B37" s="190"/>
      <c r="C37" s="16" t="s">
        <v>13</v>
      </c>
      <c r="D37" s="195" t="s">
        <v>14</v>
      </c>
      <c r="E37" s="21">
        <v>12.7</v>
      </c>
      <c r="F37" s="21">
        <v>12.7</v>
      </c>
      <c r="G37" s="21">
        <v>14.4</v>
      </c>
      <c r="H37" s="52"/>
      <c r="I37" s="8"/>
      <c r="J37" s="12"/>
    </row>
    <row r="38" spans="1:395" ht="29.25" customHeight="1" x14ac:dyDescent="0.35">
      <c r="A38" s="187"/>
      <c r="B38" s="190"/>
      <c r="C38" s="13" t="s">
        <v>8</v>
      </c>
      <c r="D38" s="195"/>
      <c r="E38" s="17">
        <f>E35*80%</f>
        <v>16.48</v>
      </c>
      <c r="F38" s="17">
        <v>21.424000000000003</v>
      </c>
      <c r="G38" s="17">
        <v>24.2</v>
      </c>
      <c r="H38" s="52"/>
      <c r="I38" s="11">
        <f>G35*0.8</f>
        <v>24.240000000000002</v>
      </c>
      <c r="J38" s="12"/>
    </row>
    <row r="39" spans="1:395" ht="29.25" customHeight="1" thickBot="1" x14ac:dyDescent="0.4">
      <c r="A39" s="188"/>
      <c r="B39" s="191"/>
      <c r="C39" s="18" t="s">
        <v>10</v>
      </c>
      <c r="D39" s="196"/>
      <c r="E39" s="20">
        <f>E36*80%</f>
        <v>19.040000000000003</v>
      </c>
      <c r="F39" s="20">
        <v>24.752000000000002</v>
      </c>
      <c r="G39" s="20">
        <v>28</v>
      </c>
      <c r="H39" s="52"/>
      <c r="I39" s="11">
        <f>I36*0.8</f>
        <v>27.92</v>
      </c>
      <c r="J39" s="12"/>
    </row>
    <row r="40" spans="1:395" ht="29.25" customHeight="1" thickBot="1" x14ac:dyDescent="0.4">
      <c r="A40" s="186">
        <v>4</v>
      </c>
      <c r="B40" s="198" t="s">
        <v>17</v>
      </c>
      <c r="C40" s="24" t="s">
        <v>18</v>
      </c>
      <c r="D40" s="192">
        <v>1</v>
      </c>
      <c r="E40" s="10">
        <v>109.3</v>
      </c>
      <c r="F40" s="26">
        <v>142.09</v>
      </c>
      <c r="G40" s="10">
        <v>160.6</v>
      </c>
      <c r="H40" s="52"/>
      <c r="I40" s="11">
        <f>I42*1.2</f>
        <v>170.35199999999998</v>
      </c>
      <c r="J40" s="12"/>
    </row>
    <row r="41" spans="1:395" s="27" customFormat="1" ht="29.25" customHeight="1" thickBot="1" x14ac:dyDescent="0.4">
      <c r="A41" s="187"/>
      <c r="B41" s="199"/>
      <c r="C41" s="13" t="s">
        <v>10</v>
      </c>
      <c r="D41" s="193"/>
      <c r="E41" s="14">
        <v>138</v>
      </c>
      <c r="F41" s="26">
        <v>179.4</v>
      </c>
      <c r="G41" s="14">
        <v>202.7</v>
      </c>
      <c r="H41" s="52"/>
      <c r="I41" s="11">
        <f>I43*1.2</f>
        <v>219.02399999999997</v>
      </c>
      <c r="J41" s="1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</row>
    <row r="42" spans="1:395" s="3" customFormat="1" ht="29.25" customHeight="1" thickBot="1" x14ac:dyDescent="0.4">
      <c r="A42" s="187"/>
      <c r="B42" s="199"/>
      <c r="C42" s="15" t="s">
        <v>18</v>
      </c>
      <c r="D42" s="194">
        <v>2</v>
      </c>
      <c r="E42" s="14">
        <v>92</v>
      </c>
      <c r="F42" s="26">
        <v>119.60000000000001</v>
      </c>
      <c r="G42" s="14">
        <v>135.1</v>
      </c>
      <c r="H42" s="52"/>
      <c r="I42" s="11">
        <f>I44*1.2</f>
        <v>141.95999999999998</v>
      </c>
      <c r="J42" s="12"/>
    </row>
    <row r="43" spans="1:395" s="3" customFormat="1" ht="29.25" customHeight="1" thickBot="1" x14ac:dyDescent="0.4">
      <c r="A43" s="187"/>
      <c r="B43" s="199"/>
      <c r="C43" s="13" t="s">
        <v>10</v>
      </c>
      <c r="D43" s="193"/>
      <c r="E43" s="14">
        <v>115</v>
      </c>
      <c r="F43" s="26">
        <v>149.5</v>
      </c>
      <c r="G43" s="14">
        <v>168.9</v>
      </c>
      <c r="H43" s="52"/>
      <c r="I43" s="11">
        <f>I45*1.2</f>
        <v>182.51999999999998</v>
      </c>
      <c r="J43" s="12"/>
    </row>
    <row r="44" spans="1:395" s="3" customFormat="1" ht="29.25" customHeight="1" thickBot="1" x14ac:dyDescent="0.4">
      <c r="A44" s="187"/>
      <c r="B44" s="199"/>
      <c r="C44" s="15" t="s">
        <v>18</v>
      </c>
      <c r="D44" s="194">
        <v>3</v>
      </c>
      <c r="E44" s="14">
        <v>80.5</v>
      </c>
      <c r="F44" s="26">
        <v>104.65</v>
      </c>
      <c r="G44" s="14">
        <v>118.3</v>
      </c>
      <c r="H44" s="52"/>
      <c r="I44" s="14">
        <v>118.3</v>
      </c>
      <c r="J44" s="12"/>
    </row>
    <row r="45" spans="1:395" s="30" customFormat="1" ht="29.25" customHeight="1" thickBot="1" x14ac:dyDescent="0.4">
      <c r="A45" s="188"/>
      <c r="B45" s="200"/>
      <c r="C45" s="18" t="s">
        <v>10</v>
      </c>
      <c r="D45" s="196"/>
      <c r="E45" s="20">
        <v>103.5</v>
      </c>
      <c r="F45" s="28">
        <v>134.55000000000001</v>
      </c>
      <c r="G45" s="29">
        <v>152.1</v>
      </c>
      <c r="H45" s="52"/>
      <c r="I45" s="29">
        <v>152.1</v>
      </c>
      <c r="J45" s="1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</row>
    <row r="46" spans="1:395" s="3" customFormat="1" ht="29.25" customHeight="1" x14ac:dyDescent="0.35">
      <c r="A46" s="187">
        <v>5</v>
      </c>
      <c r="B46" s="190" t="s">
        <v>19</v>
      </c>
      <c r="C46" s="16" t="s">
        <v>13</v>
      </c>
      <c r="D46" s="195" t="s">
        <v>14</v>
      </c>
      <c r="E46" s="21">
        <v>26.25</v>
      </c>
      <c r="F46" s="21">
        <v>34.125</v>
      </c>
      <c r="G46" s="21">
        <v>38.5</v>
      </c>
      <c r="H46" s="52"/>
      <c r="I46" s="11"/>
      <c r="J46" s="12"/>
    </row>
    <row r="47" spans="1:395" s="3" customFormat="1" ht="29.25" customHeight="1" x14ac:dyDescent="0.35">
      <c r="A47" s="187"/>
      <c r="B47" s="190"/>
      <c r="C47" s="13" t="s">
        <v>8</v>
      </c>
      <c r="D47" s="195"/>
      <c r="E47" s="21">
        <f>E44*80%</f>
        <v>64.400000000000006</v>
      </c>
      <c r="F47" s="21">
        <v>83.720000000000013</v>
      </c>
      <c r="G47" s="21">
        <v>94.6</v>
      </c>
      <c r="H47" s="52"/>
      <c r="I47" s="11"/>
      <c r="J47" s="12"/>
    </row>
    <row r="48" spans="1:395" s="3" customFormat="1" ht="29.25" customHeight="1" thickBot="1" x14ac:dyDescent="0.4">
      <c r="A48" s="188"/>
      <c r="B48" s="191"/>
      <c r="C48" s="18" t="s">
        <v>10</v>
      </c>
      <c r="D48" s="196"/>
      <c r="E48" s="21">
        <f>E45*80%</f>
        <v>82.800000000000011</v>
      </c>
      <c r="F48" s="21">
        <v>107.64000000000001</v>
      </c>
      <c r="G48" s="21">
        <v>121.6</v>
      </c>
      <c r="H48" s="52"/>
      <c r="I48" s="11"/>
      <c r="J48" s="12"/>
    </row>
    <row r="49" spans="1:395" ht="26.25" x14ac:dyDescent="0.35">
      <c r="A49" s="203">
        <v>6</v>
      </c>
      <c r="B49" s="205" t="s">
        <v>20</v>
      </c>
      <c r="C49" s="207" t="s">
        <v>21</v>
      </c>
      <c r="D49" s="31" t="s">
        <v>11</v>
      </c>
      <c r="E49" s="10">
        <v>19.600000000000001</v>
      </c>
      <c r="F49" s="10">
        <v>19.600000000000001</v>
      </c>
      <c r="G49" s="10">
        <v>22.1</v>
      </c>
      <c r="H49" s="52"/>
      <c r="I49" s="11"/>
      <c r="J49" s="1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</row>
    <row r="50" spans="1:395" ht="27" thickBot="1" x14ac:dyDescent="0.4">
      <c r="A50" s="204"/>
      <c r="B50" s="206"/>
      <c r="C50" s="208"/>
      <c r="D50" s="32" t="s">
        <v>12</v>
      </c>
      <c r="E50" s="20">
        <v>17.600000000000001</v>
      </c>
      <c r="F50" s="20">
        <v>17.600000000000001</v>
      </c>
      <c r="G50" s="20">
        <v>19.899999999999999</v>
      </c>
      <c r="H50" s="52"/>
      <c r="I50" s="11"/>
      <c r="J50" s="1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</row>
    <row r="51" spans="1:395" ht="70.5" thickBot="1" x14ac:dyDescent="0.4">
      <c r="A51" s="33">
        <v>7</v>
      </c>
      <c r="B51" s="34" t="s">
        <v>24</v>
      </c>
      <c r="C51" s="35" t="s">
        <v>25</v>
      </c>
      <c r="D51" s="36" t="s">
        <v>26</v>
      </c>
      <c r="E51" s="28">
        <v>14</v>
      </c>
      <c r="F51" s="28">
        <v>14</v>
      </c>
      <c r="G51" s="28">
        <v>15.8</v>
      </c>
      <c r="H51" s="52"/>
      <c r="I51" s="11"/>
      <c r="J51" s="1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</row>
    <row r="52" spans="1:395" ht="47.25" thickBot="1" x14ac:dyDescent="0.4">
      <c r="A52" s="33">
        <v>8</v>
      </c>
      <c r="B52" s="34" t="s">
        <v>27</v>
      </c>
      <c r="C52" s="35" t="s">
        <v>22</v>
      </c>
      <c r="D52" s="36" t="s">
        <v>23</v>
      </c>
      <c r="E52" s="28">
        <v>13</v>
      </c>
      <c r="F52" s="28">
        <v>13</v>
      </c>
      <c r="G52" s="28">
        <v>14.7</v>
      </c>
      <c r="H52" s="52"/>
      <c r="I52" s="11"/>
      <c r="J52" s="1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</row>
    <row r="53" spans="1:395" ht="26.25" x14ac:dyDescent="0.35">
      <c r="A53" s="186">
        <v>9</v>
      </c>
      <c r="B53" s="209" t="s">
        <v>28</v>
      </c>
      <c r="C53" s="9" t="s">
        <v>29</v>
      </c>
      <c r="D53" s="37">
        <v>1</v>
      </c>
      <c r="E53" s="10">
        <v>36.5</v>
      </c>
      <c r="F53" s="10">
        <v>47.45</v>
      </c>
      <c r="G53" s="10">
        <v>53.7</v>
      </c>
      <c r="H53" s="52"/>
      <c r="I53" s="11"/>
      <c r="J53" s="1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</row>
    <row r="54" spans="1:395" ht="27" thickBot="1" x14ac:dyDescent="0.4">
      <c r="A54" s="188"/>
      <c r="B54" s="210"/>
      <c r="C54" s="38" t="s">
        <v>29</v>
      </c>
      <c r="D54" s="39">
        <v>2</v>
      </c>
      <c r="E54" s="20">
        <v>29.6</v>
      </c>
      <c r="F54" s="20">
        <v>38.480000000000004</v>
      </c>
      <c r="G54" s="20">
        <v>43.5</v>
      </c>
      <c r="H54" s="52"/>
      <c r="I54" s="11"/>
      <c r="J54" s="12"/>
      <c r="Q54" s="3" t="s">
        <v>30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</row>
    <row r="55" spans="1:395" ht="26.25" customHeight="1" x14ac:dyDescent="0.3">
      <c r="B55" s="211" t="s">
        <v>31</v>
      </c>
      <c r="C55" s="211"/>
      <c r="D55" s="211"/>
      <c r="E55" s="211"/>
      <c r="J55" s="40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</row>
    <row r="56" spans="1:395" ht="14.25" customHeight="1" x14ac:dyDescent="0.3">
      <c r="B56" s="41"/>
      <c r="C56" s="42"/>
      <c r="D56" s="41"/>
      <c r="J56" s="40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</row>
    <row r="57" spans="1:395" ht="20.25" x14ac:dyDescent="0.3">
      <c r="B57" s="41" t="s">
        <v>39</v>
      </c>
      <c r="C57" s="42"/>
      <c r="D57" s="41"/>
      <c r="E57"/>
      <c r="J57" s="40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</row>
    <row r="58" spans="1:395" ht="20.25" x14ac:dyDescent="0.3">
      <c r="B58" s="41"/>
      <c r="C58" s="42"/>
      <c r="D58" s="41"/>
      <c r="E58"/>
      <c r="J58" s="40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</row>
    <row r="59" spans="1:395" ht="20.25" hidden="1" x14ac:dyDescent="0.3">
      <c r="C59" s="42"/>
      <c r="D59" s="41"/>
      <c r="E59"/>
      <c r="J59" s="40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</row>
    <row r="60" spans="1:395" ht="20.25" hidden="1" x14ac:dyDescent="0.3">
      <c r="B60" s="41"/>
      <c r="C60" s="42"/>
      <c r="D60" s="41"/>
      <c r="E60"/>
      <c r="J60" s="4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</row>
    <row r="61" spans="1:395" ht="23.25" x14ac:dyDescent="0.35">
      <c r="B61" s="43" t="s">
        <v>32</v>
      </c>
      <c r="C61" s="43"/>
      <c r="D61" s="43" t="s">
        <v>33</v>
      </c>
      <c r="E61"/>
      <c r="J61" s="40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</row>
    <row r="62" spans="1:395" ht="23.25" x14ac:dyDescent="0.35">
      <c r="B62" s="44"/>
      <c r="C62" s="44"/>
      <c r="D62" s="44"/>
      <c r="E62"/>
      <c r="J62" s="40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</row>
    <row r="63" spans="1:395" ht="23.25" x14ac:dyDescent="0.35">
      <c r="B63" s="43" t="s">
        <v>34</v>
      </c>
      <c r="C63" s="43"/>
      <c r="D63" s="43" t="s">
        <v>35</v>
      </c>
      <c r="E63" s="45"/>
      <c r="J63" s="40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</row>
    <row r="64" spans="1:395" x14ac:dyDescent="0.3">
      <c r="J64" s="4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</row>
    <row r="65" spans="1:395" ht="32.25" x14ac:dyDescent="0.5">
      <c r="B65" s="201"/>
      <c r="C65" s="201"/>
      <c r="D65" s="201"/>
      <c r="E65" s="201"/>
      <c r="J65" s="40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</row>
    <row r="66" spans="1:395" x14ac:dyDescent="0.3">
      <c r="B66" s="202"/>
      <c r="C66" s="202"/>
      <c r="D66" s="202"/>
      <c r="E66" s="202"/>
      <c r="J66" s="4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</row>
    <row r="67" spans="1:395" x14ac:dyDescent="0.3">
      <c r="B67" s="202"/>
      <c r="C67" s="202"/>
      <c r="D67" s="202"/>
      <c r="E67" s="202"/>
      <c r="J67" s="40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</row>
    <row r="68" spans="1:395" x14ac:dyDescent="0.3">
      <c r="B68" s="202"/>
      <c r="C68" s="202"/>
      <c r="D68" s="202"/>
      <c r="E68" s="202"/>
      <c r="J68" s="40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</row>
    <row r="69" spans="1:395" ht="26.25" x14ac:dyDescent="0.4">
      <c r="A69" s="46"/>
      <c r="B69" s="47"/>
      <c r="C69" s="47"/>
      <c r="D69" s="47"/>
      <c r="E69" s="47"/>
      <c r="F69" s="48"/>
      <c r="G69" s="48"/>
      <c r="J69" s="4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</row>
    <row r="70" spans="1:395" ht="26.25" x14ac:dyDescent="0.4">
      <c r="A70" s="46"/>
      <c r="B70" s="202"/>
      <c r="C70" s="202"/>
      <c r="D70" s="202"/>
      <c r="E70" s="202"/>
      <c r="F70" s="48"/>
      <c r="G70" s="48"/>
      <c r="J70" s="4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</row>
    <row r="71" spans="1:395" ht="26.25" x14ac:dyDescent="0.4">
      <c r="A71" s="46"/>
      <c r="B71" s="47"/>
      <c r="C71" s="47"/>
      <c r="D71" s="47"/>
      <c r="E71" s="47"/>
      <c r="F71" s="48"/>
      <c r="G71" s="48"/>
      <c r="J71" s="40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</row>
    <row r="72" spans="1:395" ht="26.25" x14ac:dyDescent="0.4">
      <c r="A72" s="46"/>
      <c r="B72" s="47"/>
      <c r="C72" s="47"/>
      <c r="D72" s="47"/>
      <c r="E72" s="47"/>
      <c r="F72" s="48"/>
      <c r="G72" s="48"/>
      <c r="J72" s="40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</row>
    <row r="73" spans="1:395" ht="26.25" x14ac:dyDescent="0.4">
      <c r="A73" s="46"/>
      <c r="B73" s="202"/>
      <c r="C73" s="202"/>
      <c r="D73" s="202"/>
      <c r="E73" s="202"/>
      <c r="F73" s="48"/>
      <c r="G73" s="48"/>
      <c r="J73" s="40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</row>
    <row r="74" spans="1:395" ht="26.25" x14ac:dyDescent="0.4">
      <c r="A74" s="46"/>
      <c r="B74" s="46"/>
      <c r="C74" s="46"/>
      <c r="D74" s="46"/>
      <c r="E74" s="46"/>
      <c r="F74" s="48"/>
      <c r="G74" s="48"/>
      <c r="J74" s="40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</row>
    <row r="75" spans="1:395" ht="26.25" x14ac:dyDescent="0.4">
      <c r="A75" s="46"/>
      <c r="B75" s="46"/>
      <c r="C75" s="46"/>
      <c r="D75" s="46"/>
      <c r="E75" s="46"/>
      <c r="F75" s="48"/>
      <c r="G75" s="48"/>
      <c r="J75" s="40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</row>
    <row r="76" spans="1:395" ht="26.25" x14ac:dyDescent="0.4">
      <c r="A76" s="46"/>
      <c r="B76" s="46"/>
      <c r="C76" s="46"/>
      <c r="D76" s="46"/>
      <c r="E76" s="46"/>
      <c r="F76" s="48"/>
      <c r="G76" s="48"/>
      <c r="J76" s="40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</row>
    <row r="77" spans="1:395" ht="26.25" x14ac:dyDescent="0.4">
      <c r="A77" s="46"/>
      <c r="B77" s="46"/>
      <c r="C77" s="46"/>
      <c r="D77" s="46"/>
      <c r="E77" s="46"/>
      <c r="F77" s="48"/>
      <c r="G77" s="48"/>
      <c r="J77" s="40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</row>
    <row r="78" spans="1:395" ht="26.25" x14ac:dyDescent="0.4">
      <c r="A78" s="46"/>
      <c r="B78" s="46"/>
      <c r="C78" s="46"/>
      <c r="D78" s="46"/>
      <c r="E78" s="46"/>
      <c r="F78" s="48"/>
      <c r="G78" s="48"/>
      <c r="J78" s="40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</row>
    <row r="79" spans="1:395" ht="26.25" x14ac:dyDescent="0.4">
      <c r="A79" s="46"/>
      <c r="B79" s="46"/>
      <c r="C79" s="46"/>
      <c r="D79" s="46"/>
      <c r="E79" s="46"/>
      <c r="F79" s="48"/>
      <c r="G79" s="48"/>
      <c r="J79" s="40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</row>
    <row r="80" spans="1:395" ht="26.25" x14ac:dyDescent="0.4">
      <c r="A80" s="46"/>
      <c r="B80" s="46"/>
      <c r="C80" s="46"/>
      <c r="D80" s="46"/>
      <c r="E80" s="46"/>
      <c r="F80" s="48"/>
      <c r="G80" s="48"/>
      <c r="J80" s="4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</row>
    <row r="81" spans="1:395" ht="26.25" x14ac:dyDescent="0.4">
      <c r="A81" s="46"/>
      <c r="B81" s="46"/>
      <c r="C81" s="46"/>
      <c r="D81" s="46"/>
      <c r="E81" s="46"/>
      <c r="F81" s="48"/>
      <c r="G81" s="48"/>
      <c r="J81" s="40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</row>
    <row r="82" spans="1:395" ht="26.25" x14ac:dyDescent="0.4">
      <c r="A82" s="46"/>
      <c r="B82" s="46"/>
      <c r="C82" s="46"/>
      <c r="D82" s="46"/>
      <c r="E82" s="46"/>
      <c r="F82" s="48"/>
      <c r="G82" s="48"/>
      <c r="J82" s="40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</row>
    <row r="83" spans="1:395" x14ac:dyDescent="0.3">
      <c r="J83" s="40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</row>
  </sheetData>
  <mergeCells count="39">
    <mergeCell ref="B65:E65"/>
    <mergeCell ref="B66:E68"/>
    <mergeCell ref="B70:E70"/>
    <mergeCell ref="B73:E73"/>
    <mergeCell ref="A49:A50"/>
    <mergeCell ref="B49:B50"/>
    <mergeCell ref="C49:C50"/>
    <mergeCell ref="A53:A54"/>
    <mergeCell ref="B53:B54"/>
    <mergeCell ref="B55:E55"/>
    <mergeCell ref="A46:A48"/>
    <mergeCell ref="B46:B48"/>
    <mergeCell ref="D46:D48"/>
    <mergeCell ref="A31:A39"/>
    <mergeCell ref="B31:B39"/>
    <mergeCell ref="D31:D32"/>
    <mergeCell ref="D33:D34"/>
    <mergeCell ref="D35:D36"/>
    <mergeCell ref="D37:D39"/>
    <mergeCell ref="A40:A45"/>
    <mergeCell ref="B40:B45"/>
    <mergeCell ref="D40:D41"/>
    <mergeCell ref="D42:D43"/>
    <mergeCell ref="D44:D45"/>
    <mergeCell ref="A22:A30"/>
    <mergeCell ref="B22:B30"/>
    <mergeCell ref="D22:D23"/>
    <mergeCell ref="D24:D25"/>
    <mergeCell ref="D26:D27"/>
    <mergeCell ref="D28:D30"/>
    <mergeCell ref="B7:G7"/>
    <mergeCell ref="B9:G9"/>
    <mergeCell ref="A12:B12"/>
    <mergeCell ref="A13:A21"/>
    <mergeCell ref="B13:B21"/>
    <mergeCell ref="D13:D14"/>
    <mergeCell ref="D15:D16"/>
    <mergeCell ref="D17:D18"/>
    <mergeCell ref="D19:D21"/>
  </mergeCells>
  <pageMargins left="0.98425196850393704" right="0.70866141732283472" top="0.27559055118110237" bottom="0.27559055118110237" header="0.31496062992125984" footer="0.31496062992125984"/>
  <pageSetup paperSize="9" scale="38" orientation="portrait" r:id="rId1"/>
  <rowBreaks count="1" manualBreakCount="1">
    <brk id="63" max="7" man="1"/>
  </rowBreaks>
  <colBreaks count="1" manualBreakCount="1">
    <brk id="7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F87"/>
  <sheetViews>
    <sheetView view="pageBreakPreview" topLeftCell="A4" zoomScale="60" zoomScaleNormal="100" workbookViewId="0">
      <selection activeCell="V16" sqref="V16"/>
    </sheetView>
  </sheetViews>
  <sheetFormatPr defaultRowHeight="19.5" x14ac:dyDescent="0.3"/>
  <cols>
    <col min="2" max="2" width="99.5703125" customWidth="1"/>
    <col min="3" max="3" width="30.28515625" customWidth="1"/>
    <col min="4" max="4" width="17.5703125" customWidth="1"/>
    <col min="5" max="5" width="27.5703125" style="2" hidden="1" customWidth="1"/>
    <col min="6" max="6" width="24.42578125" style="3" hidden="1" customWidth="1"/>
    <col min="7" max="7" width="24.42578125" style="3" customWidth="1"/>
    <col min="8" max="8" width="28.7109375" style="3" customWidth="1"/>
    <col min="9" max="9" width="19.7109375" style="50" hidden="1" customWidth="1"/>
    <col min="10" max="10" width="18.7109375" style="3" hidden="1" customWidth="1"/>
    <col min="11" max="11" width="14.5703125" style="3" hidden="1" customWidth="1"/>
    <col min="12" max="256" width="9.140625" style="3"/>
    <col min="257" max="257" width="76.5703125" style="3" customWidth="1"/>
    <col min="258" max="258" width="16" style="3" customWidth="1"/>
    <col min="259" max="259" width="11" style="3" customWidth="1"/>
    <col min="260" max="261" width="24.5703125" style="3" customWidth="1"/>
    <col min="262" max="396" width="9.140625" style="3"/>
    <col min="513" max="513" width="76.5703125" customWidth="1"/>
    <col min="514" max="514" width="16" customWidth="1"/>
    <col min="515" max="515" width="11" customWidth="1"/>
    <col min="516" max="517" width="24.5703125" customWidth="1"/>
    <col min="769" max="769" width="76.5703125" customWidth="1"/>
    <col min="770" max="770" width="16" customWidth="1"/>
    <col min="771" max="771" width="11" customWidth="1"/>
    <col min="772" max="773" width="24.5703125" customWidth="1"/>
    <col min="1025" max="1025" width="76.5703125" customWidth="1"/>
    <col min="1026" max="1026" width="16" customWidth="1"/>
    <col min="1027" max="1027" width="11" customWidth="1"/>
    <col min="1028" max="1029" width="24.5703125" customWidth="1"/>
    <col min="1281" max="1281" width="76.5703125" customWidth="1"/>
    <col min="1282" max="1282" width="16" customWidth="1"/>
    <col min="1283" max="1283" width="11" customWidth="1"/>
    <col min="1284" max="1285" width="24.5703125" customWidth="1"/>
    <col min="1537" max="1537" width="76.5703125" customWidth="1"/>
    <col min="1538" max="1538" width="16" customWidth="1"/>
    <col min="1539" max="1539" width="11" customWidth="1"/>
    <col min="1540" max="1541" width="24.5703125" customWidth="1"/>
    <col min="1793" max="1793" width="76.5703125" customWidth="1"/>
    <col min="1794" max="1794" width="16" customWidth="1"/>
    <col min="1795" max="1795" width="11" customWidth="1"/>
    <col min="1796" max="1797" width="24.5703125" customWidth="1"/>
    <col min="2049" max="2049" width="76.5703125" customWidth="1"/>
    <col min="2050" max="2050" width="16" customWidth="1"/>
    <col min="2051" max="2051" width="11" customWidth="1"/>
    <col min="2052" max="2053" width="24.5703125" customWidth="1"/>
    <col min="2305" max="2305" width="76.5703125" customWidth="1"/>
    <col min="2306" max="2306" width="16" customWidth="1"/>
    <col min="2307" max="2307" width="11" customWidth="1"/>
    <col min="2308" max="2309" width="24.5703125" customWidth="1"/>
    <col min="2561" max="2561" width="76.5703125" customWidth="1"/>
    <col min="2562" max="2562" width="16" customWidth="1"/>
    <col min="2563" max="2563" width="11" customWidth="1"/>
    <col min="2564" max="2565" width="24.5703125" customWidth="1"/>
    <col min="2817" max="2817" width="76.5703125" customWidth="1"/>
    <col min="2818" max="2818" width="16" customWidth="1"/>
    <col min="2819" max="2819" width="11" customWidth="1"/>
    <col min="2820" max="2821" width="24.5703125" customWidth="1"/>
    <col min="3073" max="3073" width="76.5703125" customWidth="1"/>
    <col min="3074" max="3074" width="16" customWidth="1"/>
    <col min="3075" max="3075" width="11" customWidth="1"/>
    <col min="3076" max="3077" width="24.5703125" customWidth="1"/>
    <col min="3329" max="3329" width="76.5703125" customWidth="1"/>
    <col min="3330" max="3330" width="16" customWidth="1"/>
    <col min="3331" max="3331" width="11" customWidth="1"/>
    <col min="3332" max="3333" width="24.5703125" customWidth="1"/>
    <col min="3585" max="3585" width="76.5703125" customWidth="1"/>
    <col min="3586" max="3586" width="16" customWidth="1"/>
    <col min="3587" max="3587" width="11" customWidth="1"/>
    <col min="3588" max="3589" width="24.5703125" customWidth="1"/>
    <col min="3841" max="3841" width="76.5703125" customWidth="1"/>
    <col min="3842" max="3842" width="16" customWidth="1"/>
    <col min="3843" max="3843" width="11" customWidth="1"/>
    <col min="3844" max="3845" width="24.5703125" customWidth="1"/>
    <col min="4097" max="4097" width="76.5703125" customWidth="1"/>
    <col min="4098" max="4098" width="16" customWidth="1"/>
    <col min="4099" max="4099" width="11" customWidth="1"/>
    <col min="4100" max="4101" width="24.5703125" customWidth="1"/>
    <col min="4353" max="4353" width="76.5703125" customWidth="1"/>
    <col min="4354" max="4354" width="16" customWidth="1"/>
    <col min="4355" max="4355" width="11" customWidth="1"/>
    <col min="4356" max="4357" width="24.5703125" customWidth="1"/>
    <col min="4609" max="4609" width="76.5703125" customWidth="1"/>
    <col min="4610" max="4610" width="16" customWidth="1"/>
    <col min="4611" max="4611" width="11" customWidth="1"/>
    <col min="4612" max="4613" width="24.5703125" customWidth="1"/>
    <col min="4865" max="4865" width="76.5703125" customWidth="1"/>
    <col min="4866" max="4866" width="16" customWidth="1"/>
    <col min="4867" max="4867" width="11" customWidth="1"/>
    <col min="4868" max="4869" width="24.5703125" customWidth="1"/>
    <col min="5121" max="5121" width="76.5703125" customWidth="1"/>
    <col min="5122" max="5122" width="16" customWidth="1"/>
    <col min="5123" max="5123" width="11" customWidth="1"/>
    <col min="5124" max="5125" width="24.5703125" customWidth="1"/>
    <col min="5377" max="5377" width="76.5703125" customWidth="1"/>
    <col min="5378" max="5378" width="16" customWidth="1"/>
    <col min="5379" max="5379" width="11" customWidth="1"/>
    <col min="5380" max="5381" width="24.5703125" customWidth="1"/>
    <col min="5633" max="5633" width="76.5703125" customWidth="1"/>
    <col min="5634" max="5634" width="16" customWidth="1"/>
    <col min="5635" max="5635" width="11" customWidth="1"/>
    <col min="5636" max="5637" width="24.5703125" customWidth="1"/>
    <col min="5889" max="5889" width="76.5703125" customWidth="1"/>
    <col min="5890" max="5890" width="16" customWidth="1"/>
    <col min="5891" max="5891" width="11" customWidth="1"/>
    <col min="5892" max="5893" width="24.5703125" customWidth="1"/>
    <col min="6145" max="6145" width="76.5703125" customWidth="1"/>
    <col min="6146" max="6146" width="16" customWidth="1"/>
    <col min="6147" max="6147" width="11" customWidth="1"/>
    <col min="6148" max="6149" width="24.5703125" customWidth="1"/>
    <col min="6401" max="6401" width="76.5703125" customWidth="1"/>
    <col min="6402" max="6402" width="16" customWidth="1"/>
    <col min="6403" max="6403" width="11" customWidth="1"/>
    <col min="6404" max="6405" width="24.5703125" customWidth="1"/>
    <col min="6657" max="6657" width="76.5703125" customWidth="1"/>
    <col min="6658" max="6658" width="16" customWidth="1"/>
    <col min="6659" max="6659" width="11" customWidth="1"/>
    <col min="6660" max="6661" width="24.5703125" customWidth="1"/>
    <col min="6913" max="6913" width="76.5703125" customWidth="1"/>
    <col min="6914" max="6914" width="16" customWidth="1"/>
    <col min="6915" max="6915" width="11" customWidth="1"/>
    <col min="6916" max="6917" width="24.5703125" customWidth="1"/>
    <col min="7169" max="7169" width="76.5703125" customWidth="1"/>
    <col min="7170" max="7170" width="16" customWidth="1"/>
    <col min="7171" max="7171" width="11" customWidth="1"/>
    <col min="7172" max="7173" width="24.5703125" customWidth="1"/>
    <col min="7425" max="7425" width="76.5703125" customWidth="1"/>
    <col min="7426" max="7426" width="16" customWidth="1"/>
    <col min="7427" max="7427" width="11" customWidth="1"/>
    <col min="7428" max="7429" width="24.5703125" customWidth="1"/>
    <col min="7681" max="7681" width="76.5703125" customWidth="1"/>
    <col min="7682" max="7682" width="16" customWidth="1"/>
    <col min="7683" max="7683" width="11" customWidth="1"/>
    <col min="7684" max="7685" width="24.5703125" customWidth="1"/>
    <col min="7937" max="7937" width="76.5703125" customWidth="1"/>
    <col min="7938" max="7938" width="16" customWidth="1"/>
    <col min="7939" max="7939" width="11" customWidth="1"/>
    <col min="7940" max="7941" width="24.5703125" customWidth="1"/>
    <col min="8193" max="8193" width="76.5703125" customWidth="1"/>
    <col min="8194" max="8194" width="16" customWidth="1"/>
    <col min="8195" max="8195" width="11" customWidth="1"/>
    <col min="8196" max="8197" width="24.5703125" customWidth="1"/>
    <col min="8449" max="8449" width="76.5703125" customWidth="1"/>
    <col min="8450" max="8450" width="16" customWidth="1"/>
    <col min="8451" max="8451" width="11" customWidth="1"/>
    <col min="8452" max="8453" width="24.5703125" customWidth="1"/>
    <col min="8705" max="8705" width="76.5703125" customWidth="1"/>
    <col min="8706" max="8706" width="16" customWidth="1"/>
    <col min="8707" max="8707" width="11" customWidth="1"/>
    <col min="8708" max="8709" width="24.5703125" customWidth="1"/>
    <col min="8961" max="8961" width="76.5703125" customWidth="1"/>
    <col min="8962" max="8962" width="16" customWidth="1"/>
    <col min="8963" max="8963" width="11" customWidth="1"/>
    <col min="8964" max="8965" width="24.5703125" customWidth="1"/>
    <col min="9217" max="9217" width="76.5703125" customWidth="1"/>
    <col min="9218" max="9218" width="16" customWidth="1"/>
    <col min="9219" max="9219" width="11" customWidth="1"/>
    <col min="9220" max="9221" width="24.5703125" customWidth="1"/>
    <col min="9473" max="9473" width="76.5703125" customWidth="1"/>
    <col min="9474" max="9474" width="16" customWidth="1"/>
    <col min="9475" max="9475" width="11" customWidth="1"/>
    <col min="9476" max="9477" width="24.5703125" customWidth="1"/>
    <col min="9729" max="9729" width="76.5703125" customWidth="1"/>
    <col min="9730" max="9730" width="16" customWidth="1"/>
    <col min="9731" max="9731" width="11" customWidth="1"/>
    <col min="9732" max="9733" width="24.5703125" customWidth="1"/>
    <col min="9985" max="9985" width="76.5703125" customWidth="1"/>
    <col min="9986" max="9986" width="16" customWidth="1"/>
    <col min="9987" max="9987" width="11" customWidth="1"/>
    <col min="9988" max="9989" width="24.5703125" customWidth="1"/>
    <col min="10241" max="10241" width="76.5703125" customWidth="1"/>
    <col min="10242" max="10242" width="16" customWidth="1"/>
    <col min="10243" max="10243" width="11" customWidth="1"/>
    <col min="10244" max="10245" width="24.5703125" customWidth="1"/>
    <col min="10497" max="10497" width="76.5703125" customWidth="1"/>
    <col min="10498" max="10498" width="16" customWidth="1"/>
    <col min="10499" max="10499" width="11" customWidth="1"/>
    <col min="10500" max="10501" width="24.5703125" customWidth="1"/>
    <col min="10753" max="10753" width="76.5703125" customWidth="1"/>
    <col min="10754" max="10754" width="16" customWidth="1"/>
    <col min="10755" max="10755" width="11" customWidth="1"/>
    <col min="10756" max="10757" width="24.5703125" customWidth="1"/>
    <col min="11009" max="11009" width="76.5703125" customWidth="1"/>
    <col min="11010" max="11010" width="16" customWidth="1"/>
    <col min="11011" max="11011" width="11" customWidth="1"/>
    <col min="11012" max="11013" width="24.5703125" customWidth="1"/>
    <col min="11265" max="11265" width="76.5703125" customWidth="1"/>
    <col min="11266" max="11266" width="16" customWidth="1"/>
    <col min="11267" max="11267" width="11" customWidth="1"/>
    <col min="11268" max="11269" width="24.5703125" customWidth="1"/>
    <col min="11521" max="11521" width="76.5703125" customWidth="1"/>
    <col min="11522" max="11522" width="16" customWidth="1"/>
    <col min="11523" max="11523" width="11" customWidth="1"/>
    <col min="11524" max="11525" width="24.5703125" customWidth="1"/>
    <col min="11777" max="11777" width="76.5703125" customWidth="1"/>
    <col min="11778" max="11778" width="16" customWidth="1"/>
    <col min="11779" max="11779" width="11" customWidth="1"/>
    <col min="11780" max="11781" width="24.5703125" customWidth="1"/>
    <col min="12033" max="12033" width="76.5703125" customWidth="1"/>
    <col min="12034" max="12034" width="16" customWidth="1"/>
    <col min="12035" max="12035" width="11" customWidth="1"/>
    <col min="12036" max="12037" width="24.5703125" customWidth="1"/>
    <col min="12289" max="12289" width="76.5703125" customWidth="1"/>
    <col min="12290" max="12290" width="16" customWidth="1"/>
    <col min="12291" max="12291" width="11" customWidth="1"/>
    <col min="12292" max="12293" width="24.5703125" customWidth="1"/>
    <col min="12545" max="12545" width="76.5703125" customWidth="1"/>
    <col min="12546" max="12546" width="16" customWidth="1"/>
    <col min="12547" max="12547" width="11" customWidth="1"/>
    <col min="12548" max="12549" width="24.5703125" customWidth="1"/>
    <col min="12801" max="12801" width="76.5703125" customWidth="1"/>
    <col min="12802" max="12802" width="16" customWidth="1"/>
    <col min="12803" max="12803" width="11" customWidth="1"/>
    <col min="12804" max="12805" width="24.5703125" customWidth="1"/>
    <col min="13057" max="13057" width="76.5703125" customWidth="1"/>
    <col min="13058" max="13058" width="16" customWidth="1"/>
    <col min="13059" max="13059" width="11" customWidth="1"/>
    <col min="13060" max="13061" width="24.5703125" customWidth="1"/>
    <col min="13313" max="13313" width="76.5703125" customWidth="1"/>
    <col min="13314" max="13314" width="16" customWidth="1"/>
    <col min="13315" max="13315" width="11" customWidth="1"/>
    <col min="13316" max="13317" width="24.5703125" customWidth="1"/>
    <col min="13569" max="13569" width="76.5703125" customWidth="1"/>
    <col min="13570" max="13570" width="16" customWidth="1"/>
    <col min="13571" max="13571" width="11" customWidth="1"/>
    <col min="13572" max="13573" width="24.5703125" customWidth="1"/>
    <col min="13825" max="13825" width="76.5703125" customWidth="1"/>
    <col min="13826" max="13826" width="16" customWidth="1"/>
    <col min="13827" max="13827" width="11" customWidth="1"/>
    <col min="13828" max="13829" width="24.5703125" customWidth="1"/>
    <col min="14081" max="14081" width="76.5703125" customWidth="1"/>
    <col min="14082" max="14082" width="16" customWidth="1"/>
    <col min="14083" max="14083" width="11" customWidth="1"/>
    <col min="14084" max="14085" width="24.5703125" customWidth="1"/>
    <col min="14337" max="14337" width="76.5703125" customWidth="1"/>
    <col min="14338" max="14338" width="16" customWidth="1"/>
    <col min="14339" max="14339" width="11" customWidth="1"/>
    <col min="14340" max="14341" width="24.5703125" customWidth="1"/>
    <col min="14593" max="14593" width="76.5703125" customWidth="1"/>
    <col min="14594" max="14594" width="16" customWidth="1"/>
    <col min="14595" max="14595" width="11" customWidth="1"/>
    <col min="14596" max="14597" width="24.5703125" customWidth="1"/>
    <col min="14849" max="14849" width="76.5703125" customWidth="1"/>
    <col min="14850" max="14850" width="16" customWidth="1"/>
    <col min="14851" max="14851" width="11" customWidth="1"/>
    <col min="14852" max="14853" width="24.5703125" customWidth="1"/>
    <col min="15105" max="15105" width="76.5703125" customWidth="1"/>
    <col min="15106" max="15106" width="16" customWidth="1"/>
    <col min="15107" max="15107" width="11" customWidth="1"/>
    <col min="15108" max="15109" width="24.5703125" customWidth="1"/>
    <col min="15361" max="15361" width="76.5703125" customWidth="1"/>
    <col min="15362" max="15362" width="16" customWidth="1"/>
    <col min="15363" max="15363" width="11" customWidth="1"/>
    <col min="15364" max="15365" width="24.5703125" customWidth="1"/>
    <col min="15617" max="15617" width="76.5703125" customWidth="1"/>
    <col min="15618" max="15618" width="16" customWidth="1"/>
    <col min="15619" max="15619" width="11" customWidth="1"/>
    <col min="15620" max="15621" width="24.5703125" customWidth="1"/>
    <col min="15873" max="15873" width="76.5703125" customWidth="1"/>
    <col min="15874" max="15874" width="16" customWidth="1"/>
    <col min="15875" max="15875" width="11" customWidth="1"/>
    <col min="15876" max="15877" width="24.5703125" customWidth="1"/>
    <col min="16129" max="16129" width="76.5703125" customWidth="1"/>
    <col min="16130" max="16130" width="16" customWidth="1"/>
    <col min="16131" max="16131" width="11" customWidth="1"/>
    <col min="16132" max="16133" width="24.5703125" customWidth="1"/>
  </cols>
  <sheetData>
    <row r="1" spans="1:396" ht="20.25" x14ac:dyDescent="0.3">
      <c r="C1" s="1" t="s">
        <v>0</v>
      </c>
      <c r="I1" s="4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</row>
    <row r="2" spans="1:396" ht="20.25" x14ac:dyDescent="0.3">
      <c r="C2" s="1" t="s">
        <v>1</v>
      </c>
      <c r="I2" s="49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</row>
    <row r="3" spans="1:396" ht="20.25" x14ac:dyDescent="0.3">
      <c r="C3" s="4" t="s">
        <v>43</v>
      </c>
      <c r="I3" s="4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</row>
    <row r="4" spans="1:396" x14ac:dyDescent="0.3">
      <c r="C4" t="s">
        <v>2</v>
      </c>
      <c r="I4" s="4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</row>
    <row r="5" spans="1:396" hidden="1" x14ac:dyDescent="0.3">
      <c r="I5" s="4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</row>
    <row r="6" spans="1:396" ht="10.5" customHeight="1" x14ac:dyDescent="0.3">
      <c r="I6" s="4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</row>
    <row r="7" spans="1:396" ht="20.25" x14ac:dyDescent="0.3">
      <c r="B7" s="182" t="s">
        <v>44</v>
      </c>
      <c r="C7" s="182"/>
      <c r="D7" s="182"/>
      <c r="E7" s="182"/>
      <c r="F7" s="182"/>
      <c r="G7" s="182"/>
      <c r="H7" s="182"/>
      <c r="I7" s="4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</row>
    <row r="8" spans="1:396" ht="20.25" hidden="1" x14ac:dyDescent="0.3">
      <c r="B8" s="1" t="s">
        <v>2</v>
      </c>
      <c r="C8" s="1"/>
      <c r="D8" s="1"/>
      <c r="I8" s="4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</row>
    <row r="9" spans="1:396" ht="69" customHeight="1" x14ac:dyDescent="0.3">
      <c r="B9" s="183" t="s">
        <v>38</v>
      </c>
      <c r="C9" s="183"/>
      <c r="D9" s="183"/>
      <c r="E9" s="183"/>
      <c r="F9" s="183"/>
      <c r="G9" s="183"/>
      <c r="H9" s="183"/>
      <c r="I9" s="4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</row>
    <row r="10" spans="1:396" hidden="1" x14ac:dyDescent="0.3"/>
    <row r="11" spans="1:396" ht="20.25" thickBot="1" x14ac:dyDescent="0.35">
      <c r="I11" s="4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</row>
    <row r="12" spans="1:396" ht="47.25" thickBot="1" x14ac:dyDescent="0.35">
      <c r="A12" s="184" t="s">
        <v>3</v>
      </c>
      <c r="B12" s="185"/>
      <c r="C12" s="5" t="s">
        <v>4</v>
      </c>
      <c r="D12" s="6" t="s">
        <v>5</v>
      </c>
      <c r="E12" s="7" t="s">
        <v>6</v>
      </c>
      <c r="F12" s="7" t="s">
        <v>6</v>
      </c>
      <c r="G12" s="77" t="s">
        <v>6</v>
      </c>
      <c r="H12" s="76" t="s">
        <v>48</v>
      </c>
      <c r="I12" s="51"/>
      <c r="J12" s="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</row>
    <row r="13" spans="1:396" ht="26.25" x14ac:dyDescent="0.35">
      <c r="A13" s="186">
        <v>1</v>
      </c>
      <c r="B13" s="189" t="s">
        <v>7</v>
      </c>
      <c r="C13" s="9" t="s">
        <v>8</v>
      </c>
      <c r="D13" s="192" t="s">
        <v>9</v>
      </c>
      <c r="E13" s="10">
        <v>42.6</v>
      </c>
      <c r="F13" s="10">
        <v>55.38</v>
      </c>
      <c r="G13" s="69">
        <f>G16*1.2</f>
        <v>108</v>
      </c>
      <c r="H13" s="61">
        <f>G13*1.2</f>
        <v>129.6</v>
      </c>
      <c r="I13" s="52"/>
      <c r="J13" s="11">
        <f>J16*1.2</f>
        <v>74.88</v>
      </c>
      <c r="K13" s="1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</row>
    <row r="14" spans="1:396" ht="26.25" x14ac:dyDescent="0.35">
      <c r="A14" s="187"/>
      <c r="B14" s="190"/>
      <c r="C14" s="13" t="s">
        <v>10</v>
      </c>
      <c r="D14" s="193"/>
      <c r="E14" s="14">
        <v>55</v>
      </c>
      <c r="F14" s="14">
        <v>71.5</v>
      </c>
      <c r="G14" s="22">
        <v>130</v>
      </c>
      <c r="H14" s="62">
        <f t="shared" ref="H14:H50" si="0">G14*1.2</f>
        <v>156</v>
      </c>
      <c r="I14" s="52"/>
      <c r="J14" s="11">
        <f>J17*1.2</f>
        <v>96.335999999999999</v>
      </c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</row>
    <row r="15" spans="1:396" ht="26.25" x14ac:dyDescent="0.35">
      <c r="A15" s="187"/>
      <c r="B15" s="190"/>
      <c r="C15" s="15" t="s">
        <v>40</v>
      </c>
      <c r="D15" s="194" t="s">
        <v>11</v>
      </c>
      <c r="E15" s="14"/>
      <c r="F15" s="14"/>
      <c r="G15" s="22">
        <v>22.1</v>
      </c>
      <c r="H15" s="62">
        <f t="shared" si="0"/>
        <v>26.52</v>
      </c>
      <c r="I15" s="52"/>
      <c r="J15" s="11"/>
      <c r="K15" s="1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</row>
    <row r="16" spans="1:396" ht="26.25" x14ac:dyDescent="0.35">
      <c r="A16" s="187"/>
      <c r="B16" s="190"/>
      <c r="C16" s="13" t="s">
        <v>8</v>
      </c>
      <c r="D16" s="195"/>
      <c r="E16" s="14">
        <v>38</v>
      </c>
      <c r="F16" s="14">
        <v>49.4</v>
      </c>
      <c r="G16" s="22">
        <v>90</v>
      </c>
      <c r="H16" s="62">
        <f t="shared" si="0"/>
        <v>108</v>
      </c>
      <c r="I16" s="52"/>
      <c r="J16" s="11">
        <f t="shared" ref="J16" si="1">J19*1.2</f>
        <v>62.4</v>
      </c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</row>
    <row r="17" spans="1:396" ht="26.25" x14ac:dyDescent="0.35">
      <c r="A17" s="187"/>
      <c r="B17" s="190"/>
      <c r="C17" s="13" t="s">
        <v>10</v>
      </c>
      <c r="D17" s="193"/>
      <c r="E17" s="14">
        <v>48.6</v>
      </c>
      <c r="F17" s="14">
        <v>63.180000000000007</v>
      </c>
      <c r="G17" s="22">
        <v>110</v>
      </c>
      <c r="H17" s="62">
        <f t="shared" si="0"/>
        <v>132</v>
      </c>
      <c r="I17" s="52"/>
      <c r="J17" s="11">
        <f>J20*1.2</f>
        <v>80.28</v>
      </c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</row>
    <row r="18" spans="1:396" ht="26.25" x14ac:dyDescent="0.35">
      <c r="A18" s="187"/>
      <c r="B18" s="190"/>
      <c r="C18" s="15" t="s">
        <v>40</v>
      </c>
      <c r="D18" s="194" t="s">
        <v>12</v>
      </c>
      <c r="E18" s="14"/>
      <c r="F18" s="14"/>
      <c r="G18" s="22">
        <v>19.899999999999999</v>
      </c>
      <c r="H18" s="62">
        <f t="shared" si="0"/>
        <v>23.88</v>
      </c>
      <c r="I18" s="52"/>
      <c r="J18" s="11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</row>
    <row r="19" spans="1:396" ht="26.25" x14ac:dyDescent="0.35">
      <c r="A19" s="187"/>
      <c r="B19" s="190"/>
      <c r="C19" s="15" t="s">
        <v>8</v>
      </c>
      <c r="D19" s="195"/>
      <c r="E19" s="14">
        <v>35.4</v>
      </c>
      <c r="F19" s="14">
        <v>46.02</v>
      </c>
      <c r="G19" s="22">
        <v>75</v>
      </c>
      <c r="H19" s="62">
        <f t="shared" si="0"/>
        <v>90</v>
      </c>
      <c r="I19" s="52"/>
      <c r="J19" s="14">
        <v>52</v>
      </c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</row>
    <row r="20" spans="1:396" ht="26.25" x14ac:dyDescent="0.35">
      <c r="A20" s="187"/>
      <c r="B20" s="190"/>
      <c r="C20" s="13" t="s">
        <v>10</v>
      </c>
      <c r="D20" s="193"/>
      <c r="E20" s="14">
        <v>45.5</v>
      </c>
      <c r="F20" s="14">
        <v>59.15</v>
      </c>
      <c r="G20" s="22">
        <v>90</v>
      </c>
      <c r="H20" s="62">
        <f t="shared" si="0"/>
        <v>108</v>
      </c>
      <c r="I20" s="52"/>
      <c r="J20" s="14">
        <v>66.900000000000006</v>
      </c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</row>
    <row r="21" spans="1:396" ht="26.25" x14ac:dyDescent="0.35">
      <c r="A21" s="187"/>
      <c r="B21" s="190"/>
      <c r="C21" s="55" t="s">
        <v>13</v>
      </c>
      <c r="D21" s="194" t="s">
        <v>14</v>
      </c>
      <c r="E21" s="14">
        <v>13.9</v>
      </c>
      <c r="F21" s="14">
        <v>13.9</v>
      </c>
      <c r="G21" s="22">
        <v>15.7</v>
      </c>
      <c r="H21" s="62">
        <f t="shared" si="0"/>
        <v>18.84</v>
      </c>
      <c r="I21" s="52"/>
      <c r="J21" s="11"/>
      <c r="K21" s="1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</row>
    <row r="22" spans="1:396" ht="26.25" x14ac:dyDescent="0.35">
      <c r="A22" s="187"/>
      <c r="B22" s="190"/>
      <c r="C22" s="13" t="s">
        <v>8</v>
      </c>
      <c r="D22" s="195"/>
      <c r="E22" s="17">
        <f>E19*80%</f>
        <v>28.32</v>
      </c>
      <c r="F22" s="17">
        <v>36.816000000000003</v>
      </c>
      <c r="G22" s="70">
        <v>41.6</v>
      </c>
      <c r="H22" s="63">
        <f t="shared" si="0"/>
        <v>49.92</v>
      </c>
      <c r="I22" s="52"/>
      <c r="J22" s="11">
        <f>H19*0.8</f>
        <v>72</v>
      </c>
      <c r="K22" s="1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</row>
    <row r="23" spans="1:396" ht="27" thickBot="1" x14ac:dyDescent="0.4">
      <c r="A23" s="188"/>
      <c r="B23" s="191"/>
      <c r="C23" s="18" t="s">
        <v>10</v>
      </c>
      <c r="D23" s="196"/>
      <c r="E23" s="19">
        <f>E20*80%</f>
        <v>36.4</v>
      </c>
      <c r="F23" s="19">
        <v>47.32</v>
      </c>
      <c r="G23" s="19">
        <v>53.4</v>
      </c>
      <c r="H23" s="64">
        <f t="shared" si="0"/>
        <v>64.08</v>
      </c>
      <c r="I23" s="52"/>
      <c r="J23" s="11">
        <f>J20*0.8</f>
        <v>53.52000000000001</v>
      </c>
      <c r="K23" s="1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</row>
    <row r="24" spans="1:396" ht="26.25" x14ac:dyDescent="0.35">
      <c r="A24" s="186">
        <v>2</v>
      </c>
      <c r="B24" s="189" t="s">
        <v>15</v>
      </c>
      <c r="C24" s="15" t="s">
        <v>8</v>
      </c>
      <c r="D24" s="195" t="s">
        <v>9</v>
      </c>
      <c r="E24" s="21">
        <v>29.4</v>
      </c>
      <c r="F24" s="21">
        <v>38.22</v>
      </c>
      <c r="G24" s="71">
        <v>48.3</v>
      </c>
      <c r="H24" s="65">
        <f t="shared" si="0"/>
        <v>57.959999999999994</v>
      </c>
      <c r="I24" s="52"/>
      <c r="J24" s="11">
        <f>J26*1.2</f>
        <v>48.095999999999997</v>
      </c>
      <c r="K24" s="1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</row>
    <row r="25" spans="1:396" ht="26.25" x14ac:dyDescent="0.35">
      <c r="A25" s="187"/>
      <c r="B25" s="190"/>
      <c r="C25" s="13" t="s">
        <v>10</v>
      </c>
      <c r="D25" s="193"/>
      <c r="E25" s="14">
        <v>33.700000000000003</v>
      </c>
      <c r="F25" s="21">
        <v>43.81</v>
      </c>
      <c r="G25" s="71">
        <v>57.7</v>
      </c>
      <c r="H25" s="65">
        <f t="shared" si="0"/>
        <v>69.239999999999995</v>
      </c>
      <c r="I25" s="52"/>
      <c r="J25" s="11">
        <f>J27*1.2</f>
        <v>57.743999999999993</v>
      </c>
      <c r="K25" s="1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</row>
    <row r="26" spans="1:396" ht="26.25" x14ac:dyDescent="0.35">
      <c r="A26" s="187"/>
      <c r="B26" s="190"/>
      <c r="C26" s="15" t="s">
        <v>8</v>
      </c>
      <c r="D26" s="194" t="s">
        <v>11</v>
      </c>
      <c r="E26" s="14">
        <v>29.1</v>
      </c>
      <c r="F26" s="21">
        <v>37.830000000000005</v>
      </c>
      <c r="G26" s="71">
        <v>40.200000000000003</v>
      </c>
      <c r="H26" s="65">
        <f t="shared" si="0"/>
        <v>48.24</v>
      </c>
      <c r="I26" s="52"/>
      <c r="J26" s="11">
        <f t="shared" ref="J26" si="2">J28*1.2</f>
        <v>40.08</v>
      </c>
      <c r="K26" s="1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</row>
    <row r="27" spans="1:396" ht="26.25" x14ac:dyDescent="0.35">
      <c r="A27" s="187"/>
      <c r="B27" s="190"/>
      <c r="C27" s="13" t="s">
        <v>10</v>
      </c>
      <c r="D27" s="193"/>
      <c r="E27" s="14">
        <v>35.1</v>
      </c>
      <c r="F27" s="21">
        <v>45.63</v>
      </c>
      <c r="G27" s="71">
        <v>48.1</v>
      </c>
      <c r="H27" s="65">
        <f t="shared" si="0"/>
        <v>57.72</v>
      </c>
      <c r="I27" s="52"/>
      <c r="J27" s="11">
        <f>J29*1.2</f>
        <v>48.12</v>
      </c>
      <c r="K27" s="12"/>
      <c r="L27"/>
      <c r="M27"/>
      <c r="N27"/>
      <c r="O27"/>
      <c r="P27" t="s">
        <v>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</row>
    <row r="28" spans="1:396" ht="26.25" x14ac:dyDescent="0.35">
      <c r="A28" s="187"/>
      <c r="B28" s="190"/>
      <c r="C28" s="13" t="s">
        <v>8</v>
      </c>
      <c r="D28" s="195" t="s">
        <v>12</v>
      </c>
      <c r="E28" s="22">
        <v>22.8</v>
      </c>
      <c r="F28" s="21">
        <v>29.64</v>
      </c>
      <c r="G28" s="71">
        <v>33.4</v>
      </c>
      <c r="H28" s="65">
        <f t="shared" si="0"/>
        <v>40.08</v>
      </c>
      <c r="I28" s="52"/>
      <c r="J28" s="21">
        <v>33.4</v>
      </c>
      <c r="K28" s="1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</row>
    <row r="29" spans="1:396" ht="26.25" x14ac:dyDescent="0.35">
      <c r="A29" s="187"/>
      <c r="B29" s="190"/>
      <c r="C29" s="13" t="s">
        <v>10</v>
      </c>
      <c r="D29" s="193"/>
      <c r="E29" s="22">
        <v>27.3</v>
      </c>
      <c r="F29" s="21">
        <v>35.49</v>
      </c>
      <c r="G29" s="71">
        <v>40.1</v>
      </c>
      <c r="H29" s="65">
        <f t="shared" si="0"/>
        <v>48.12</v>
      </c>
      <c r="I29" s="52"/>
      <c r="J29" s="21">
        <v>40.1</v>
      </c>
      <c r="K29" s="12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</row>
    <row r="30" spans="1:396" ht="26.25" x14ac:dyDescent="0.35">
      <c r="A30" s="187"/>
      <c r="B30" s="190"/>
      <c r="C30" s="55" t="s">
        <v>13</v>
      </c>
      <c r="D30" s="195" t="s">
        <v>14</v>
      </c>
      <c r="E30" s="21">
        <v>12.7</v>
      </c>
      <c r="F30" s="21">
        <v>12.7</v>
      </c>
      <c r="G30" s="71">
        <v>14.4</v>
      </c>
      <c r="H30" s="65">
        <f t="shared" si="0"/>
        <v>17.28</v>
      </c>
      <c r="I30" s="52"/>
      <c r="J30" s="11"/>
      <c r="K30" s="1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</row>
    <row r="31" spans="1:396" ht="26.25" x14ac:dyDescent="0.35">
      <c r="A31" s="187"/>
      <c r="B31" s="190"/>
      <c r="C31" s="13" t="s">
        <v>8</v>
      </c>
      <c r="D31" s="195"/>
      <c r="E31" s="23">
        <f>E28*80%</f>
        <v>18.240000000000002</v>
      </c>
      <c r="F31" s="23">
        <v>23.712000000000003</v>
      </c>
      <c r="G31" s="72">
        <v>26.8</v>
      </c>
      <c r="H31" s="66">
        <f t="shared" si="0"/>
        <v>32.159999999999997</v>
      </c>
      <c r="I31" s="52"/>
      <c r="J31" s="11">
        <f>H28*0.8</f>
        <v>32.064</v>
      </c>
      <c r="K31" s="1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</row>
    <row r="32" spans="1:396" ht="27" thickBot="1" x14ac:dyDescent="0.4">
      <c r="A32" s="188"/>
      <c r="B32" s="191"/>
      <c r="C32" s="13" t="s">
        <v>10</v>
      </c>
      <c r="D32" s="196"/>
      <c r="E32" s="20">
        <f>E29*80%</f>
        <v>21.840000000000003</v>
      </c>
      <c r="F32" s="20">
        <v>28.392000000000003</v>
      </c>
      <c r="G32" s="19">
        <v>32.1</v>
      </c>
      <c r="H32" s="64">
        <f t="shared" si="0"/>
        <v>38.520000000000003</v>
      </c>
      <c r="I32" s="52"/>
      <c r="J32" s="11">
        <f>J29*0.8</f>
        <v>32.080000000000005</v>
      </c>
      <c r="K32" s="1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</row>
    <row r="33" spans="1:396" ht="27" thickBot="1" x14ac:dyDescent="0.4">
      <c r="A33" s="186">
        <v>3</v>
      </c>
      <c r="B33" s="189" t="s">
        <v>16</v>
      </c>
      <c r="C33" s="24" t="s">
        <v>8</v>
      </c>
      <c r="D33" s="192" t="s">
        <v>9</v>
      </c>
      <c r="E33" s="10">
        <v>25.9</v>
      </c>
      <c r="F33" s="10">
        <v>38.563200000000002</v>
      </c>
      <c r="G33" s="73">
        <v>43.6</v>
      </c>
      <c r="H33" s="59">
        <f t="shared" si="0"/>
        <v>52.32</v>
      </c>
      <c r="I33" s="52"/>
      <c r="J33" s="11">
        <f>J35*1.2</f>
        <v>43.631999999999998</v>
      </c>
      <c r="K33" s="1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</row>
    <row r="34" spans="1:396" ht="27" thickBot="1" x14ac:dyDescent="0.4">
      <c r="A34" s="187"/>
      <c r="B34" s="190"/>
      <c r="C34" s="13" t="s">
        <v>10</v>
      </c>
      <c r="D34" s="193"/>
      <c r="E34" s="21">
        <v>29.6</v>
      </c>
      <c r="F34" s="26">
        <v>44.553599999999996</v>
      </c>
      <c r="G34" s="22">
        <v>50.4</v>
      </c>
      <c r="H34" s="62">
        <f t="shared" si="0"/>
        <v>60.48</v>
      </c>
      <c r="I34" s="52"/>
      <c r="J34" s="11">
        <f>J36*1.2</f>
        <v>50.255999999999993</v>
      </c>
      <c r="K34" s="1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</row>
    <row r="35" spans="1:396" ht="29.25" customHeight="1" thickBot="1" x14ac:dyDescent="0.4">
      <c r="A35" s="187"/>
      <c r="B35" s="190"/>
      <c r="C35" s="15" t="s">
        <v>8</v>
      </c>
      <c r="D35" s="194" t="s">
        <v>11</v>
      </c>
      <c r="E35" s="14">
        <v>24.8</v>
      </c>
      <c r="F35" s="26">
        <v>32.136000000000003</v>
      </c>
      <c r="G35" s="22">
        <v>36.299999999999997</v>
      </c>
      <c r="H35" s="62">
        <f t="shared" si="0"/>
        <v>43.559999999999995</v>
      </c>
      <c r="I35" s="52"/>
      <c r="J35" s="11">
        <f>J37*1.2</f>
        <v>36.36</v>
      </c>
      <c r="K35" s="12"/>
    </row>
    <row r="36" spans="1:396" ht="29.25" customHeight="1" thickBot="1" x14ac:dyDescent="0.4">
      <c r="A36" s="187"/>
      <c r="B36" s="190"/>
      <c r="C36" s="13" t="s">
        <v>10</v>
      </c>
      <c r="D36" s="193"/>
      <c r="E36" s="14">
        <v>28.1</v>
      </c>
      <c r="F36" s="26">
        <v>37.128</v>
      </c>
      <c r="G36" s="22">
        <v>41.9</v>
      </c>
      <c r="H36" s="62">
        <f t="shared" si="0"/>
        <v>50.279999999999994</v>
      </c>
      <c r="I36" s="52"/>
      <c r="J36" s="11">
        <f>J38*1.2</f>
        <v>41.879999999999995</v>
      </c>
      <c r="K36" s="12"/>
    </row>
    <row r="37" spans="1:396" ht="29.25" customHeight="1" thickBot="1" x14ac:dyDescent="0.4">
      <c r="A37" s="187"/>
      <c r="B37" s="190"/>
      <c r="C37" s="13" t="s">
        <v>8</v>
      </c>
      <c r="D37" s="195" t="s">
        <v>12</v>
      </c>
      <c r="E37" s="22">
        <v>20.6</v>
      </c>
      <c r="F37" s="26">
        <v>26.78</v>
      </c>
      <c r="G37" s="22">
        <v>30.3</v>
      </c>
      <c r="H37" s="62">
        <f t="shared" si="0"/>
        <v>36.36</v>
      </c>
      <c r="I37" s="52"/>
      <c r="J37" s="14">
        <v>30.3</v>
      </c>
      <c r="K37" s="12"/>
    </row>
    <row r="38" spans="1:396" ht="29.25" customHeight="1" x14ac:dyDescent="0.35">
      <c r="A38" s="187"/>
      <c r="B38" s="190"/>
      <c r="C38" s="13" t="s">
        <v>10</v>
      </c>
      <c r="D38" s="193"/>
      <c r="E38" s="22">
        <v>23.8</v>
      </c>
      <c r="F38" s="10">
        <v>30.94</v>
      </c>
      <c r="G38" s="71">
        <v>34.9</v>
      </c>
      <c r="H38" s="65">
        <f t="shared" si="0"/>
        <v>41.879999999999995</v>
      </c>
      <c r="I38" s="52"/>
      <c r="J38" s="21">
        <v>34.9</v>
      </c>
      <c r="K38" s="12"/>
    </row>
    <row r="39" spans="1:396" ht="29.25" customHeight="1" x14ac:dyDescent="0.35">
      <c r="A39" s="187"/>
      <c r="B39" s="190"/>
      <c r="C39" s="55" t="s">
        <v>13</v>
      </c>
      <c r="D39" s="195" t="s">
        <v>14</v>
      </c>
      <c r="E39" s="21">
        <v>12.7</v>
      </c>
      <c r="F39" s="21">
        <v>12.7</v>
      </c>
      <c r="G39" s="71">
        <v>14.4</v>
      </c>
      <c r="H39" s="65">
        <f t="shared" si="0"/>
        <v>17.28</v>
      </c>
      <c r="I39" s="52"/>
      <c r="J39" s="8"/>
      <c r="K39" s="12"/>
    </row>
    <row r="40" spans="1:396" ht="29.25" customHeight="1" x14ac:dyDescent="0.35">
      <c r="A40" s="187"/>
      <c r="B40" s="190"/>
      <c r="C40" s="13" t="s">
        <v>8</v>
      </c>
      <c r="D40" s="195"/>
      <c r="E40" s="17">
        <f>E37*80%</f>
        <v>16.48</v>
      </c>
      <c r="F40" s="17">
        <v>21.424000000000003</v>
      </c>
      <c r="G40" s="70">
        <v>24.2</v>
      </c>
      <c r="H40" s="63">
        <f t="shared" si="0"/>
        <v>29.04</v>
      </c>
      <c r="I40" s="52"/>
      <c r="J40" s="11">
        <f>H37*0.8</f>
        <v>29.088000000000001</v>
      </c>
      <c r="K40" s="12"/>
    </row>
    <row r="41" spans="1:396" ht="29.25" customHeight="1" thickBot="1" x14ac:dyDescent="0.4">
      <c r="A41" s="188"/>
      <c r="B41" s="191"/>
      <c r="C41" s="18" t="s">
        <v>10</v>
      </c>
      <c r="D41" s="196"/>
      <c r="E41" s="20">
        <f>E38*80%</f>
        <v>19.040000000000003</v>
      </c>
      <c r="F41" s="20">
        <v>24.752000000000002</v>
      </c>
      <c r="G41" s="19">
        <v>28</v>
      </c>
      <c r="H41" s="64">
        <f t="shared" si="0"/>
        <v>33.6</v>
      </c>
      <c r="I41" s="52"/>
      <c r="J41" s="11">
        <f>J38*0.8</f>
        <v>27.92</v>
      </c>
      <c r="K41" s="12"/>
    </row>
    <row r="42" spans="1:396" ht="29.25" customHeight="1" thickBot="1" x14ac:dyDescent="0.4">
      <c r="A42" s="186">
        <v>4</v>
      </c>
      <c r="B42" s="198" t="s">
        <v>17</v>
      </c>
      <c r="C42" s="24" t="s">
        <v>18</v>
      </c>
      <c r="D42" s="192">
        <v>1</v>
      </c>
      <c r="E42" s="10">
        <v>109.3</v>
      </c>
      <c r="F42" s="26">
        <v>142.09</v>
      </c>
      <c r="G42" s="69">
        <v>160.6</v>
      </c>
      <c r="H42" s="61">
        <f t="shared" si="0"/>
        <v>192.72</v>
      </c>
      <c r="I42" s="52"/>
      <c r="J42" s="11">
        <f>J44*1.2</f>
        <v>170.35199999999998</v>
      </c>
      <c r="K42" s="12"/>
    </row>
    <row r="43" spans="1:396" s="27" customFormat="1" ht="29.25" customHeight="1" thickBot="1" x14ac:dyDescent="0.4">
      <c r="A43" s="187"/>
      <c r="B43" s="199"/>
      <c r="C43" s="13" t="s">
        <v>10</v>
      </c>
      <c r="D43" s="193"/>
      <c r="E43" s="14">
        <v>138</v>
      </c>
      <c r="F43" s="26">
        <v>179.4</v>
      </c>
      <c r="G43" s="22">
        <v>202.7</v>
      </c>
      <c r="H43" s="62">
        <f t="shared" si="0"/>
        <v>243.23999999999998</v>
      </c>
      <c r="I43" s="52"/>
      <c r="J43" s="11">
        <f>J45*1.2</f>
        <v>219.02399999999997</v>
      </c>
      <c r="K43" s="1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</row>
    <row r="44" spans="1:396" s="3" customFormat="1" ht="29.25" customHeight="1" thickBot="1" x14ac:dyDescent="0.4">
      <c r="A44" s="187"/>
      <c r="B44" s="199"/>
      <c r="C44" s="15" t="s">
        <v>18</v>
      </c>
      <c r="D44" s="194">
        <v>2</v>
      </c>
      <c r="E44" s="14">
        <v>92</v>
      </c>
      <c r="F44" s="26">
        <v>119.60000000000001</v>
      </c>
      <c r="G44" s="22">
        <v>135.1</v>
      </c>
      <c r="H44" s="62">
        <f t="shared" si="0"/>
        <v>162.11999999999998</v>
      </c>
      <c r="I44" s="52"/>
      <c r="J44" s="11">
        <f>J46*1.2</f>
        <v>141.95999999999998</v>
      </c>
      <c r="K44" s="12"/>
    </row>
    <row r="45" spans="1:396" s="3" customFormat="1" ht="29.25" customHeight="1" thickBot="1" x14ac:dyDescent="0.4">
      <c r="A45" s="187"/>
      <c r="B45" s="199"/>
      <c r="C45" s="13" t="s">
        <v>10</v>
      </c>
      <c r="D45" s="193"/>
      <c r="E45" s="14">
        <v>115</v>
      </c>
      <c r="F45" s="26">
        <v>149.5</v>
      </c>
      <c r="G45" s="22">
        <v>168.9</v>
      </c>
      <c r="H45" s="62">
        <f t="shared" si="0"/>
        <v>202.68</v>
      </c>
      <c r="I45" s="52"/>
      <c r="J45" s="11">
        <f>J47*1.2</f>
        <v>182.51999999999998</v>
      </c>
      <c r="K45" s="12"/>
    </row>
    <row r="46" spans="1:396" s="3" customFormat="1" ht="29.25" customHeight="1" thickBot="1" x14ac:dyDescent="0.4">
      <c r="A46" s="187"/>
      <c r="B46" s="199"/>
      <c r="C46" s="15" t="s">
        <v>18</v>
      </c>
      <c r="D46" s="194">
        <v>3</v>
      </c>
      <c r="E46" s="14">
        <v>80.5</v>
      </c>
      <c r="F46" s="26">
        <v>104.65</v>
      </c>
      <c r="G46" s="22">
        <v>118.3</v>
      </c>
      <c r="H46" s="62">
        <f t="shared" si="0"/>
        <v>141.95999999999998</v>
      </c>
      <c r="I46" s="52"/>
      <c r="J46" s="14">
        <v>118.3</v>
      </c>
      <c r="K46" s="12"/>
    </row>
    <row r="47" spans="1:396" s="30" customFormat="1" ht="29.25" customHeight="1" thickBot="1" x14ac:dyDescent="0.4">
      <c r="A47" s="188"/>
      <c r="B47" s="200"/>
      <c r="C47" s="18" t="s">
        <v>10</v>
      </c>
      <c r="D47" s="196"/>
      <c r="E47" s="20">
        <v>103.5</v>
      </c>
      <c r="F47" s="28">
        <v>134.55000000000001</v>
      </c>
      <c r="G47" s="74">
        <v>152.1</v>
      </c>
      <c r="H47" s="60">
        <f t="shared" si="0"/>
        <v>182.51999999999998</v>
      </c>
      <c r="I47" s="52"/>
      <c r="J47" s="29">
        <v>152.1</v>
      </c>
      <c r="K47" s="1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</row>
    <row r="48" spans="1:396" s="3" customFormat="1" ht="29.25" customHeight="1" x14ac:dyDescent="0.35">
      <c r="A48" s="187">
        <v>5</v>
      </c>
      <c r="B48" s="190" t="s">
        <v>19</v>
      </c>
      <c r="C48" s="55" t="s">
        <v>13</v>
      </c>
      <c r="D48" s="192" t="s">
        <v>14</v>
      </c>
      <c r="E48" s="21">
        <v>26.25</v>
      </c>
      <c r="F48" s="21">
        <v>34.125</v>
      </c>
      <c r="G48" s="71">
        <v>38.5</v>
      </c>
      <c r="H48" s="65">
        <f t="shared" si="0"/>
        <v>46.199999999999996</v>
      </c>
      <c r="I48" s="52"/>
      <c r="J48" s="11"/>
      <c r="K48" s="12"/>
    </row>
    <row r="49" spans="1:396" s="3" customFormat="1" ht="29.25" customHeight="1" x14ac:dyDescent="0.35">
      <c r="A49" s="187"/>
      <c r="B49" s="190"/>
      <c r="C49" s="13" t="s">
        <v>8</v>
      </c>
      <c r="D49" s="195"/>
      <c r="E49" s="21">
        <f>E46*80%</f>
        <v>64.400000000000006</v>
      </c>
      <c r="F49" s="21">
        <v>83.720000000000013</v>
      </c>
      <c r="G49" s="71">
        <v>94.6</v>
      </c>
      <c r="H49" s="65">
        <f t="shared" si="0"/>
        <v>113.52</v>
      </c>
      <c r="I49" s="52"/>
      <c r="J49" s="11"/>
      <c r="K49" s="12"/>
    </row>
    <row r="50" spans="1:396" s="3" customFormat="1" ht="29.25" customHeight="1" thickBot="1" x14ac:dyDescent="0.4">
      <c r="A50" s="188"/>
      <c r="B50" s="191"/>
      <c r="C50" s="18" t="s">
        <v>10</v>
      </c>
      <c r="D50" s="196"/>
      <c r="E50" s="21">
        <f>E47*80%</f>
        <v>82.800000000000011</v>
      </c>
      <c r="F50" s="21">
        <v>107.64000000000001</v>
      </c>
      <c r="G50" s="79">
        <v>121.6</v>
      </c>
      <c r="H50" s="65">
        <f t="shared" si="0"/>
        <v>145.91999999999999</v>
      </c>
      <c r="I50" s="52"/>
      <c r="J50" s="11"/>
      <c r="K50" s="12"/>
    </row>
    <row r="51" spans="1:396" ht="26.25" customHeight="1" x14ac:dyDescent="0.35">
      <c r="A51" s="203">
        <v>6</v>
      </c>
      <c r="B51" s="218" t="s">
        <v>47</v>
      </c>
      <c r="C51" s="207" t="s">
        <v>42</v>
      </c>
      <c r="D51" s="214"/>
      <c r="E51" s="10">
        <v>19.600000000000001</v>
      </c>
      <c r="F51" s="26">
        <v>19.600000000000001</v>
      </c>
      <c r="G51" s="216">
        <v>15.7</v>
      </c>
      <c r="H51" s="212">
        <f>G51*1.2</f>
        <v>18.84</v>
      </c>
      <c r="I51" s="52"/>
      <c r="J51" s="11"/>
      <c r="K51" s="12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</row>
    <row r="52" spans="1:396" ht="21" customHeight="1" thickBot="1" x14ac:dyDescent="0.4">
      <c r="A52" s="204"/>
      <c r="B52" s="219"/>
      <c r="C52" s="208"/>
      <c r="D52" s="215"/>
      <c r="E52" s="20">
        <v>17.600000000000001</v>
      </c>
      <c r="F52" s="78">
        <v>17.600000000000001</v>
      </c>
      <c r="G52" s="217"/>
      <c r="H52" s="213"/>
      <c r="I52" s="52"/>
      <c r="J52" s="11"/>
      <c r="K52" s="1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</row>
    <row r="53" spans="1:396" ht="51" customHeight="1" thickBot="1" x14ac:dyDescent="0.4">
      <c r="A53" s="53">
        <v>7</v>
      </c>
      <c r="B53" s="57" t="s">
        <v>46</v>
      </c>
      <c r="C53" s="56" t="s">
        <v>42</v>
      </c>
      <c r="D53" s="54"/>
      <c r="E53" s="29"/>
      <c r="F53" s="29"/>
      <c r="G53" s="74">
        <v>14.4</v>
      </c>
      <c r="H53" s="60">
        <f>G53*1.2</f>
        <v>17.28</v>
      </c>
      <c r="I53" s="52"/>
      <c r="J53" s="11"/>
      <c r="K53" s="12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</row>
    <row r="54" spans="1:396" ht="51.75" customHeight="1" thickBot="1" x14ac:dyDescent="0.4">
      <c r="A54" s="33">
        <v>8</v>
      </c>
      <c r="B54" s="34" t="s">
        <v>24</v>
      </c>
      <c r="C54" s="35" t="s">
        <v>25</v>
      </c>
      <c r="D54" s="36" t="s">
        <v>26</v>
      </c>
      <c r="E54" s="28">
        <v>14</v>
      </c>
      <c r="F54" s="28">
        <v>14</v>
      </c>
      <c r="G54" s="75">
        <v>16</v>
      </c>
      <c r="H54" s="68">
        <f>G54*1.2</f>
        <v>19.2</v>
      </c>
      <c r="I54" s="52"/>
      <c r="J54" s="11"/>
      <c r="K54" s="12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</row>
    <row r="55" spans="1:396" ht="70.5" thickBot="1" x14ac:dyDescent="0.4">
      <c r="A55" s="33">
        <v>9</v>
      </c>
      <c r="B55" s="34" t="s">
        <v>51</v>
      </c>
      <c r="C55" s="35" t="s">
        <v>45</v>
      </c>
      <c r="D55" s="36" t="s">
        <v>23</v>
      </c>
      <c r="E55" s="28">
        <v>13</v>
      </c>
      <c r="F55" s="28">
        <v>13</v>
      </c>
      <c r="G55" s="75">
        <v>15</v>
      </c>
      <c r="H55" s="68">
        <f>G55*1.2</f>
        <v>18</v>
      </c>
      <c r="I55" s="52"/>
      <c r="J55" s="11"/>
      <c r="K55" s="12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</row>
    <row r="56" spans="1:396" ht="47.25" thickBot="1" x14ac:dyDescent="0.4">
      <c r="A56" s="58">
        <v>10</v>
      </c>
      <c r="B56" s="34" t="s">
        <v>50</v>
      </c>
      <c r="C56" s="35" t="s">
        <v>45</v>
      </c>
      <c r="D56" s="36" t="s">
        <v>23</v>
      </c>
      <c r="E56" s="25"/>
      <c r="F56" s="25"/>
      <c r="G56" s="73">
        <v>19.899999999999999</v>
      </c>
      <c r="H56" s="67">
        <f>G56*1.2</f>
        <v>23.88</v>
      </c>
      <c r="I56" s="52"/>
      <c r="J56" s="11"/>
      <c r="K56" s="12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</row>
    <row r="57" spans="1:396" ht="26.25" x14ac:dyDescent="0.35">
      <c r="A57" s="186">
        <v>11</v>
      </c>
      <c r="B57" s="209" t="s">
        <v>49</v>
      </c>
      <c r="C57" s="9" t="s">
        <v>29</v>
      </c>
      <c r="D57" s="37">
        <v>1</v>
      </c>
      <c r="E57" s="10">
        <v>36.5</v>
      </c>
      <c r="F57" s="10">
        <v>47.45</v>
      </c>
      <c r="G57" s="69">
        <v>53.7</v>
      </c>
      <c r="H57" s="61">
        <f t="shared" ref="H57:H58" si="3">G57*1.2</f>
        <v>64.44</v>
      </c>
      <c r="I57" s="52"/>
      <c r="J57" s="11"/>
      <c r="K57" s="12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</row>
    <row r="58" spans="1:396" ht="27" thickBot="1" x14ac:dyDescent="0.4">
      <c r="A58" s="188"/>
      <c r="B58" s="210"/>
      <c r="C58" s="56" t="s">
        <v>29</v>
      </c>
      <c r="D58" s="39">
        <v>2</v>
      </c>
      <c r="E58" s="20">
        <v>29.6</v>
      </c>
      <c r="F58" s="20">
        <v>38.480000000000004</v>
      </c>
      <c r="G58" s="19">
        <v>43.5</v>
      </c>
      <c r="H58" s="64">
        <f t="shared" si="3"/>
        <v>52.199999999999996</v>
      </c>
      <c r="I58" s="52"/>
      <c r="J58" s="11"/>
      <c r="K58" s="12"/>
      <c r="R58" s="3" t="s">
        <v>30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</row>
    <row r="59" spans="1:396" ht="28.5" customHeight="1" x14ac:dyDescent="0.3">
      <c r="B59" s="211" t="s">
        <v>31</v>
      </c>
      <c r="C59" s="211"/>
      <c r="D59" s="211"/>
      <c r="E59" s="211"/>
      <c r="K59" s="4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</row>
    <row r="60" spans="1:396" ht="0.75" customHeight="1" x14ac:dyDescent="0.3">
      <c r="B60" s="41"/>
      <c r="C60" s="42"/>
      <c r="D60" s="41"/>
      <c r="K60" s="4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</row>
    <row r="61" spans="1:396" ht="22.5" customHeight="1" x14ac:dyDescent="0.3">
      <c r="B61" s="41" t="s">
        <v>41</v>
      </c>
      <c r="C61" s="42"/>
      <c r="D61" s="41"/>
      <c r="E61"/>
      <c r="K61" s="4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</row>
    <row r="62" spans="1:396" ht="9" customHeight="1" x14ac:dyDescent="0.3">
      <c r="B62" s="41"/>
      <c r="C62" s="42"/>
      <c r="D62" s="41"/>
      <c r="E62"/>
      <c r="K62" s="4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</row>
    <row r="63" spans="1:396" ht="20.25" x14ac:dyDescent="0.3">
      <c r="C63" s="42"/>
      <c r="D63" s="41"/>
      <c r="E63"/>
      <c r="K63" s="4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</row>
    <row r="64" spans="1:396" ht="6.75" customHeight="1" x14ac:dyDescent="0.3">
      <c r="B64" s="41"/>
      <c r="C64" s="42"/>
      <c r="D64" s="41"/>
      <c r="E64"/>
      <c r="K64" s="4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</row>
    <row r="65" spans="1:396" ht="23.25" x14ac:dyDescent="0.35">
      <c r="B65" s="43" t="s">
        <v>32</v>
      </c>
      <c r="C65" s="43"/>
      <c r="D65" s="43"/>
      <c r="E65"/>
      <c r="G65" s="43" t="s">
        <v>33</v>
      </c>
      <c r="K65" s="4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</row>
    <row r="66" spans="1:396" ht="9.75" customHeight="1" x14ac:dyDescent="0.35">
      <c r="B66" s="44"/>
      <c r="C66" s="44"/>
      <c r="D66" s="44"/>
      <c r="E66"/>
      <c r="G66" s="44"/>
      <c r="K66" s="4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</row>
    <row r="67" spans="1:396" ht="23.25" x14ac:dyDescent="0.35">
      <c r="B67" s="43" t="s">
        <v>34</v>
      </c>
      <c r="C67" s="43"/>
      <c r="D67" s="43"/>
      <c r="E67" s="45"/>
      <c r="G67" s="43" t="s">
        <v>35</v>
      </c>
      <c r="K67" s="4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</row>
    <row r="68" spans="1:396" x14ac:dyDescent="0.3">
      <c r="K68" s="4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</row>
    <row r="69" spans="1:396" ht="32.25" x14ac:dyDescent="0.5">
      <c r="B69" s="201"/>
      <c r="C69" s="201"/>
      <c r="D69" s="201"/>
      <c r="E69" s="201"/>
      <c r="K69" s="40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</row>
    <row r="70" spans="1:396" x14ac:dyDescent="0.3">
      <c r="B70" s="202"/>
      <c r="C70" s="202"/>
      <c r="D70" s="202"/>
      <c r="E70" s="202"/>
      <c r="K70" s="4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</row>
    <row r="71" spans="1:396" x14ac:dyDescent="0.3">
      <c r="B71" s="202"/>
      <c r="C71" s="202"/>
      <c r="D71" s="202"/>
      <c r="E71" s="202"/>
      <c r="K71" s="40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</row>
    <row r="72" spans="1:396" x14ac:dyDescent="0.3">
      <c r="B72" s="202"/>
      <c r="C72" s="202"/>
      <c r="D72" s="202"/>
      <c r="E72" s="202"/>
      <c r="K72" s="40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</row>
    <row r="73" spans="1:396" ht="26.25" x14ac:dyDescent="0.4">
      <c r="A73" s="46"/>
      <c r="B73" s="47"/>
      <c r="C73" s="47"/>
      <c r="D73" s="47"/>
      <c r="E73" s="47"/>
      <c r="F73" s="48"/>
      <c r="G73" s="48"/>
      <c r="H73" s="48"/>
      <c r="K73" s="40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</row>
    <row r="74" spans="1:396" ht="26.25" x14ac:dyDescent="0.4">
      <c r="A74" s="46"/>
      <c r="B74" s="202"/>
      <c r="C74" s="202"/>
      <c r="D74" s="202"/>
      <c r="E74" s="202"/>
      <c r="F74" s="48"/>
      <c r="G74" s="48"/>
      <c r="H74" s="48"/>
      <c r="K74" s="40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</row>
    <row r="75" spans="1:396" ht="26.25" x14ac:dyDescent="0.4">
      <c r="A75" s="46"/>
      <c r="B75" s="47"/>
      <c r="C75" s="47"/>
      <c r="D75" s="47"/>
      <c r="E75" s="47"/>
      <c r="F75" s="48"/>
      <c r="G75" s="48"/>
      <c r="H75" s="48"/>
      <c r="K75" s="40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</row>
    <row r="76" spans="1:396" ht="26.25" x14ac:dyDescent="0.4">
      <c r="A76" s="46"/>
      <c r="B76" s="47"/>
      <c r="C76" s="47"/>
      <c r="D76" s="47"/>
      <c r="E76" s="47"/>
      <c r="F76" s="48"/>
      <c r="G76" s="48"/>
      <c r="H76" s="48"/>
      <c r="K76" s="40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</row>
    <row r="77" spans="1:396" ht="26.25" x14ac:dyDescent="0.4">
      <c r="A77" s="46"/>
      <c r="B77" s="202"/>
      <c r="C77" s="202"/>
      <c r="D77" s="202"/>
      <c r="E77" s="202"/>
      <c r="F77" s="48"/>
      <c r="G77" s="48"/>
      <c r="H77" s="48"/>
      <c r="K77" s="40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</row>
    <row r="78" spans="1:396" ht="26.25" x14ac:dyDescent="0.4">
      <c r="A78" s="46"/>
      <c r="B78" s="46"/>
      <c r="C78" s="46"/>
      <c r="D78" s="46"/>
      <c r="E78" s="46"/>
      <c r="F78" s="48"/>
      <c r="G78" s="48"/>
      <c r="H78" s="48"/>
      <c r="K78" s="40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</row>
    <row r="79" spans="1:396" ht="26.25" x14ac:dyDescent="0.4">
      <c r="A79" s="46"/>
      <c r="B79" s="46"/>
      <c r="C79" s="46"/>
      <c r="D79" s="46"/>
      <c r="E79" s="46"/>
      <c r="F79" s="48"/>
      <c r="G79" s="48"/>
      <c r="H79" s="48"/>
      <c r="K79" s="40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</row>
    <row r="80" spans="1:396" ht="26.25" x14ac:dyDescent="0.4">
      <c r="A80" s="46"/>
      <c r="B80" s="46"/>
      <c r="C80" s="46"/>
      <c r="D80" s="46"/>
      <c r="E80" s="46"/>
      <c r="F80" s="48"/>
      <c r="G80" s="48"/>
      <c r="H80" s="48"/>
      <c r="K80" s="4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</row>
    <row r="81" spans="1:396" ht="26.25" x14ac:dyDescent="0.4">
      <c r="A81" s="46"/>
      <c r="B81" s="46"/>
      <c r="C81" s="46"/>
      <c r="D81" s="46"/>
      <c r="E81" s="46"/>
      <c r="F81" s="48"/>
      <c r="G81" s="48"/>
      <c r="H81" s="48"/>
      <c r="K81" s="40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</row>
    <row r="82" spans="1:396" ht="26.25" x14ac:dyDescent="0.4">
      <c r="A82" s="46"/>
      <c r="B82" s="46"/>
      <c r="C82" s="46"/>
      <c r="D82" s="46"/>
      <c r="E82" s="46"/>
      <c r="F82" s="48"/>
      <c r="G82" s="48"/>
      <c r="H82" s="48"/>
      <c r="K82" s="40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</row>
    <row r="83" spans="1:396" ht="26.25" x14ac:dyDescent="0.4">
      <c r="A83" s="46"/>
      <c r="B83" s="46"/>
      <c r="C83" s="46"/>
      <c r="D83" s="46"/>
      <c r="E83" s="46"/>
      <c r="F83" s="48"/>
      <c r="G83" s="48"/>
      <c r="H83" s="48"/>
      <c r="K83" s="40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</row>
    <row r="84" spans="1:396" ht="26.25" x14ac:dyDescent="0.4">
      <c r="A84" s="46"/>
      <c r="B84" s="46"/>
      <c r="C84" s="46"/>
      <c r="D84" s="46"/>
      <c r="E84" s="46"/>
      <c r="F84" s="48"/>
      <c r="G84" s="48"/>
      <c r="H84" s="48"/>
      <c r="K84" s="40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</row>
    <row r="85" spans="1:396" ht="26.25" x14ac:dyDescent="0.4">
      <c r="A85" s="46"/>
      <c r="B85" s="46"/>
      <c r="C85" s="46"/>
      <c r="D85" s="46"/>
      <c r="E85" s="46"/>
      <c r="F85" s="48"/>
      <c r="G85" s="48"/>
      <c r="H85" s="48"/>
      <c r="K85" s="40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</row>
    <row r="86" spans="1:396" ht="26.25" x14ac:dyDescent="0.4">
      <c r="A86" s="46"/>
      <c r="B86" s="46"/>
      <c r="C86" s="46"/>
      <c r="D86" s="46"/>
      <c r="E86" s="46"/>
      <c r="F86" s="48"/>
      <c r="G86" s="48"/>
      <c r="H86" s="48"/>
      <c r="K86" s="40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</row>
    <row r="87" spans="1:396" x14ac:dyDescent="0.3">
      <c r="K87" s="40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</row>
  </sheetData>
  <mergeCells count="42">
    <mergeCell ref="B7:H7"/>
    <mergeCell ref="B9:H9"/>
    <mergeCell ref="A12:B12"/>
    <mergeCell ref="A13:A23"/>
    <mergeCell ref="B13:B23"/>
    <mergeCell ref="D13:D14"/>
    <mergeCell ref="D21:D23"/>
    <mergeCell ref="D15:D17"/>
    <mergeCell ref="A24:A32"/>
    <mergeCell ref="B24:B32"/>
    <mergeCell ref="D24:D25"/>
    <mergeCell ref="D26:D27"/>
    <mergeCell ref="D30:D32"/>
    <mergeCell ref="B48:B50"/>
    <mergeCell ref="D48:D50"/>
    <mergeCell ref="A33:A41"/>
    <mergeCell ref="B33:B41"/>
    <mergeCell ref="D33:D34"/>
    <mergeCell ref="D35:D36"/>
    <mergeCell ref="D39:D41"/>
    <mergeCell ref="B77:E77"/>
    <mergeCell ref="D18:D20"/>
    <mergeCell ref="D28:D29"/>
    <mergeCell ref="D37:D38"/>
    <mergeCell ref="A51:A52"/>
    <mergeCell ref="B51:B52"/>
    <mergeCell ref="C51:C52"/>
    <mergeCell ref="A57:A58"/>
    <mergeCell ref="B57:B58"/>
    <mergeCell ref="B59:E59"/>
    <mergeCell ref="A42:A47"/>
    <mergeCell ref="B42:B47"/>
    <mergeCell ref="D42:D43"/>
    <mergeCell ref="D44:D45"/>
    <mergeCell ref="D46:D47"/>
    <mergeCell ref="A48:A50"/>
    <mergeCell ref="H51:H52"/>
    <mergeCell ref="D51:D52"/>
    <mergeCell ref="B69:E69"/>
    <mergeCell ref="B70:E72"/>
    <mergeCell ref="B74:E74"/>
    <mergeCell ref="G51:G52"/>
  </mergeCells>
  <pageMargins left="0.89" right="0.70866141732283472" top="0.18" bottom="0.23622047244094491" header="0.31496062992125984" footer="0.17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G87"/>
  <sheetViews>
    <sheetView view="pageBreakPreview" topLeftCell="A38" zoomScale="60" zoomScaleNormal="100" workbookViewId="0">
      <selection activeCell="H58" sqref="H58"/>
    </sheetView>
  </sheetViews>
  <sheetFormatPr defaultRowHeight="19.5" x14ac:dyDescent="0.3"/>
  <cols>
    <col min="2" max="2" width="99.5703125" customWidth="1"/>
    <col min="3" max="3" width="30.28515625" customWidth="1"/>
    <col min="4" max="4" width="17.5703125" customWidth="1"/>
    <col min="5" max="5" width="27.5703125" style="2" hidden="1" customWidth="1"/>
    <col min="6" max="7" width="24.42578125" style="3" hidden="1" customWidth="1"/>
    <col min="8" max="8" width="24.42578125" style="3" customWidth="1"/>
    <col min="9" max="9" width="28.7109375" style="3" customWidth="1"/>
    <col min="10" max="10" width="19.7109375" style="50" hidden="1" customWidth="1"/>
    <col min="11" max="11" width="18.7109375" style="3" hidden="1" customWidth="1"/>
    <col min="12" max="12" width="14.5703125" style="3" hidden="1" customWidth="1"/>
    <col min="13" max="13" width="15.140625" style="3" customWidth="1"/>
    <col min="14" max="14" width="9.140625" style="147"/>
    <col min="15" max="257" width="9.140625" style="3"/>
    <col min="258" max="258" width="76.5703125" style="3" customWidth="1"/>
    <col min="259" max="259" width="16" style="3" customWidth="1"/>
    <col min="260" max="260" width="11" style="3" customWidth="1"/>
    <col min="261" max="262" width="24.5703125" style="3" customWidth="1"/>
    <col min="263" max="397" width="9.140625" style="3"/>
    <col min="514" max="514" width="76.5703125" customWidth="1"/>
    <col min="515" max="515" width="16" customWidth="1"/>
    <col min="516" max="516" width="11" customWidth="1"/>
    <col min="517" max="518" width="24.5703125" customWidth="1"/>
    <col min="770" max="770" width="76.5703125" customWidth="1"/>
    <col min="771" max="771" width="16" customWidth="1"/>
    <col min="772" max="772" width="11" customWidth="1"/>
    <col min="773" max="774" width="24.5703125" customWidth="1"/>
    <col min="1026" max="1026" width="76.5703125" customWidth="1"/>
    <col min="1027" max="1027" width="16" customWidth="1"/>
    <col min="1028" max="1028" width="11" customWidth="1"/>
    <col min="1029" max="1030" width="24.5703125" customWidth="1"/>
    <col min="1282" max="1282" width="76.5703125" customWidth="1"/>
    <col min="1283" max="1283" width="16" customWidth="1"/>
    <col min="1284" max="1284" width="11" customWidth="1"/>
    <col min="1285" max="1286" width="24.5703125" customWidth="1"/>
    <col min="1538" max="1538" width="76.5703125" customWidth="1"/>
    <col min="1539" max="1539" width="16" customWidth="1"/>
    <col min="1540" max="1540" width="11" customWidth="1"/>
    <col min="1541" max="1542" width="24.5703125" customWidth="1"/>
    <col min="1794" max="1794" width="76.5703125" customWidth="1"/>
    <col min="1795" max="1795" width="16" customWidth="1"/>
    <col min="1796" max="1796" width="11" customWidth="1"/>
    <col min="1797" max="1798" width="24.5703125" customWidth="1"/>
    <col min="2050" max="2050" width="76.5703125" customWidth="1"/>
    <col min="2051" max="2051" width="16" customWidth="1"/>
    <col min="2052" max="2052" width="11" customWidth="1"/>
    <col min="2053" max="2054" width="24.5703125" customWidth="1"/>
    <col min="2306" max="2306" width="76.5703125" customWidth="1"/>
    <col min="2307" max="2307" width="16" customWidth="1"/>
    <col min="2308" max="2308" width="11" customWidth="1"/>
    <col min="2309" max="2310" width="24.5703125" customWidth="1"/>
    <col min="2562" max="2562" width="76.5703125" customWidth="1"/>
    <col min="2563" max="2563" width="16" customWidth="1"/>
    <col min="2564" max="2564" width="11" customWidth="1"/>
    <col min="2565" max="2566" width="24.5703125" customWidth="1"/>
    <col min="2818" max="2818" width="76.5703125" customWidth="1"/>
    <col min="2819" max="2819" width="16" customWidth="1"/>
    <col min="2820" max="2820" width="11" customWidth="1"/>
    <col min="2821" max="2822" width="24.5703125" customWidth="1"/>
    <col min="3074" max="3074" width="76.5703125" customWidth="1"/>
    <col min="3075" max="3075" width="16" customWidth="1"/>
    <col min="3076" max="3076" width="11" customWidth="1"/>
    <col min="3077" max="3078" width="24.5703125" customWidth="1"/>
    <col min="3330" max="3330" width="76.5703125" customWidth="1"/>
    <col min="3331" max="3331" width="16" customWidth="1"/>
    <col min="3332" max="3332" width="11" customWidth="1"/>
    <col min="3333" max="3334" width="24.5703125" customWidth="1"/>
    <col min="3586" max="3586" width="76.5703125" customWidth="1"/>
    <col min="3587" max="3587" width="16" customWidth="1"/>
    <col min="3588" max="3588" width="11" customWidth="1"/>
    <col min="3589" max="3590" width="24.5703125" customWidth="1"/>
    <col min="3842" max="3842" width="76.5703125" customWidth="1"/>
    <col min="3843" max="3843" width="16" customWidth="1"/>
    <col min="3844" max="3844" width="11" customWidth="1"/>
    <col min="3845" max="3846" width="24.5703125" customWidth="1"/>
    <col min="4098" max="4098" width="76.5703125" customWidth="1"/>
    <col min="4099" max="4099" width="16" customWidth="1"/>
    <col min="4100" max="4100" width="11" customWidth="1"/>
    <col min="4101" max="4102" width="24.5703125" customWidth="1"/>
    <col min="4354" max="4354" width="76.5703125" customWidth="1"/>
    <col min="4355" max="4355" width="16" customWidth="1"/>
    <col min="4356" max="4356" width="11" customWidth="1"/>
    <col min="4357" max="4358" width="24.5703125" customWidth="1"/>
    <col min="4610" max="4610" width="76.5703125" customWidth="1"/>
    <col min="4611" max="4611" width="16" customWidth="1"/>
    <col min="4612" max="4612" width="11" customWidth="1"/>
    <col min="4613" max="4614" width="24.5703125" customWidth="1"/>
    <col min="4866" max="4866" width="76.5703125" customWidth="1"/>
    <col min="4867" max="4867" width="16" customWidth="1"/>
    <col min="4868" max="4868" width="11" customWidth="1"/>
    <col min="4869" max="4870" width="24.5703125" customWidth="1"/>
    <col min="5122" max="5122" width="76.5703125" customWidth="1"/>
    <col min="5123" max="5123" width="16" customWidth="1"/>
    <col min="5124" max="5124" width="11" customWidth="1"/>
    <col min="5125" max="5126" width="24.5703125" customWidth="1"/>
    <col min="5378" max="5378" width="76.5703125" customWidth="1"/>
    <col min="5379" max="5379" width="16" customWidth="1"/>
    <col min="5380" max="5380" width="11" customWidth="1"/>
    <col min="5381" max="5382" width="24.5703125" customWidth="1"/>
    <col min="5634" max="5634" width="76.5703125" customWidth="1"/>
    <col min="5635" max="5635" width="16" customWidth="1"/>
    <col min="5636" max="5636" width="11" customWidth="1"/>
    <col min="5637" max="5638" width="24.5703125" customWidth="1"/>
    <col min="5890" max="5890" width="76.5703125" customWidth="1"/>
    <col min="5891" max="5891" width="16" customWidth="1"/>
    <col min="5892" max="5892" width="11" customWidth="1"/>
    <col min="5893" max="5894" width="24.5703125" customWidth="1"/>
    <col min="6146" max="6146" width="76.5703125" customWidth="1"/>
    <col min="6147" max="6147" width="16" customWidth="1"/>
    <col min="6148" max="6148" width="11" customWidth="1"/>
    <col min="6149" max="6150" width="24.5703125" customWidth="1"/>
    <col min="6402" max="6402" width="76.5703125" customWidth="1"/>
    <col min="6403" max="6403" width="16" customWidth="1"/>
    <col min="6404" max="6404" width="11" customWidth="1"/>
    <col min="6405" max="6406" width="24.5703125" customWidth="1"/>
    <col min="6658" max="6658" width="76.5703125" customWidth="1"/>
    <col min="6659" max="6659" width="16" customWidth="1"/>
    <col min="6660" max="6660" width="11" customWidth="1"/>
    <col min="6661" max="6662" width="24.5703125" customWidth="1"/>
    <col min="6914" max="6914" width="76.5703125" customWidth="1"/>
    <col min="6915" max="6915" width="16" customWidth="1"/>
    <col min="6916" max="6916" width="11" customWidth="1"/>
    <col min="6917" max="6918" width="24.5703125" customWidth="1"/>
    <col min="7170" max="7170" width="76.5703125" customWidth="1"/>
    <col min="7171" max="7171" width="16" customWidth="1"/>
    <col min="7172" max="7172" width="11" customWidth="1"/>
    <col min="7173" max="7174" width="24.5703125" customWidth="1"/>
    <col min="7426" max="7426" width="76.5703125" customWidth="1"/>
    <col min="7427" max="7427" width="16" customWidth="1"/>
    <col min="7428" max="7428" width="11" customWidth="1"/>
    <col min="7429" max="7430" width="24.5703125" customWidth="1"/>
    <col min="7682" max="7682" width="76.5703125" customWidth="1"/>
    <col min="7683" max="7683" width="16" customWidth="1"/>
    <col min="7684" max="7684" width="11" customWidth="1"/>
    <col min="7685" max="7686" width="24.5703125" customWidth="1"/>
    <col min="7938" max="7938" width="76.5703125" customWidth="1"/>
    <col min="7939" max="7939" width="16" customWidth="1"/>
    <col min="7940" max="7940" width="11" customWidth="1"/>
    <col min="7941" max="7942" width="24.5703125" customWidth="1"/>
    <col min="8194" max="8194" width="76.5703125" customWidth="1"/>
    <col min="8195" max="8195" width="16" customWidth="1"/>
    <col min="8196" max="8196" width="11" customWidth="1"/>
    <col min="8197" max="8198" width="24.5703125" customWidth="1"/>
    <col min="8450" max="8450" width="76.5703125" customWidth="1"/>
    <col min="8451" max="8451" width="16" customWidth="1"/>
    <col min="8452" max="8452" width="11" customWidth="1"/>
    <col min="8453" max="8454" width="24.5703125" customWidth="1"/>
    <col min="8706" max="8706" width="76.5703125" customWidth="1"/>
    <col min="8707" max="8707" width="16" customWidth="1"/>
    <col min="8708" max="8708" width="11" customWidth="1"/>
    <col min="8709" max="8710" width="24.5703125" customWidth="1"/>
    <col min="8962" max="8962" width="76.5703125" customWidth="1"/>
    <col min="8963" max="8963" width="16" customWidth="1"/>
    <col min="8964" max="8964" width="11" customWidth="1"/>
    <col min="8965" max="8966" width="24.5703125" customWidth="1"/>
    <col min="9218" max="9218" width="76.5703125" customWidth="1"/>
    <col min="9219" max="9219" width="16" customWidth="1"/>
    <col min="9220" max="9220" width="11" customWidth="1"/>
    <col min="9221" max="9222" width="24.5703125" customWidth="1"/>
    <col min="9474" max="9474" width="76.5703125" customWidth="1"/>
    <col min="9475" max="9475" width="16" customWidth="1"/>
    <col min="9476" max="9476" width="11" customWidth="1"/>
    <col min="9477" max="9478" width="24.5703125" customWidth="1"/>
    <col min="9730" max="9730" width="76.5703125" customWidth="1"/>
    <col min="9731" max="9731" width="16" customWidth="1"/>
    <col min="9732" max="9732" width="11" customWidth="1"/>
    <col min="9733" max="9734" width="24.5703125" customWidth="1"/>
    <col min="9986" max="9986" width="76.5703125" customWidth="1"/>
    <col min="9987" max="9987" width="16" customWidth="1"/>
    <col min="9988" max="9988" width="11" customWidth="1"/>
    <col min="9989" max="9990" width="24.5703125" customWidth="1"/>
    <col min="10242" max="10242" width="76.5703125" customWidth="1"/>
    <col min="10243" max="10243" width="16" customWidth="1"/>
    <col min="10244" max="10244" width="11" customWidth="1"/>
    <col min="10245" max="10246" width="24.5703125" customWidth="1"/>
    <col min="10498" max="10498" width="76.5703125" customWidth="1"/>
    <col min="10499" max="10499" width="16" customWidth="1"/>
    <col min="10500" max="10500" width="11" customWidth="1"/>
    <col min="10501" max="10502" width="24.5703125" customWidth="1"/>
    <col min="10754" max="10754" width="76.5703125" customWidth="1"/>
    <col min="10755" max="10755" width="16" customWidth="1"/>
    <col min="10756" max="10756" width="11" customWidth="1"/>
    <col min="10757" max="10758" width="24.5703125" customWidth="1"/>
    <col min="11010" max="11010" width="76.5703125" customWidth="1"/>
    <col min="11011" max="11011" width="16" customWidth="1"/>
    <col min="11012" max="11012" width="11" customWidth="1"/>
    <col min="11013" max="11014" width="24.5703125" customWidth="1"/>
    <col min="11266" max="11266" width="76.5703125" customWidth="1"/>
    <col min="11267" max="11267" width="16" customWidth="1"/>
    <col min="11268" max="11268" width="11" customWidth="1"/>
    <col min="11269" max="11270" width="24.5703125" customWidth="1"/>
    <col min="11522" max="11522" width="76.5703125" customWidth="1"/>
    <col min="11523" max="11523" width="16" customWidth="1"/>
    <col min="11524" max="11524" width="11" customWidth="1"/>
    <col min="11525" max="11526" width="24.5703125" customWidth="1"/>
    <col min="11778" max="11778" width="76.5703125" customWidth="1"/>
    <col min="11779" max="11779" width="16" customWidth="1"/>
    <col min="11780" max="11780" width="11" customWidth="1"/>
    <col min="11781" max="11782" width="24.5703125" customWidth="1"/>
    <col min="12034" max="12034" width="76.5703125" customWidth="1"/>
    <col min="12035" max="12035" width="16" customWidth="1"/>
    <col min="12036" max="12036" width="11" customWidth="1"/>
    <col min="12037" max="12038" width="24.5703125" customWidth="1"/>
    <col min="12290" max="12290" width="76.5703125" customWidth="1"/>
    <col min="12291" max="12291" width="16" customWidth="1"/>
    <col min="12292" max="12292" width="11" customWidth="1"/>
    <col min="12293" max="12294" width="24.5703125" customWidth="1"/>
    <col min="12546" max="12546" width="76.5703125" customWidth="1"/>
    <col min="12547" max="12547" width="16" customWidth="1"/>
    <col min="12548" max="12548" width="11" customWidth="1"/>
    <col min="12549" max="12550" width="24.5703125" customWidth="1"/>
    <col min="12802" max="12802" width="76.5703125" customWidth="1"/>
    <col min="12803" max="12803" width="16" customWidth="1"/>
    <col min="12804" max="12804" width="11" customWidth="1"/>
    <col min="12805" max="12806" width="24.5703125" customWidth="1"/>
    <col min="13058" max="13058" width="76.5703125" customWidth="1"/>
    <col min="13059" max="13059" width="16" customWidth="1"/>
    <col min="13060" max="13060" width="11" customWidth="1"/>
    <col min="13061" max="13062" width="24.5703125" customWidth="1"/>
    <col min="13314" max="13314" width="76.5703125" customWidth="1"/>
    <col min="13315" max="13315" width="16" customWidth="1"/>
    <col min="13316" max="13316" width="11" customWidth="1"/>
    <col min="13317" max="13318" width="24.5703125" customWidth="1"/>
    <col min="13570" max="13570" width="76.5703125" customWidth="1"/>
    <col min="13571" max="13571" width="16" customWidth="1"/>
    <col min="13572" max="13572" width="11" customWidth="1"/>
    <col min="13573" max="13574" width="24.5703125" customWidth="1"/>
    <col min="13826" max="13826" width="76.5703125" customWidth="1"/>
    <col min="13827" max="13827" width="16" customWidth="1"/>
    <col min="13828" max="13828" width="11" customWidth="1"/>
    <col min="13829" max="13830" width="24.5703125" customWidth="1"/>
    <col min="14082" max="14082" width="76.5703125" customWidth="1"/>
    <col min="14083" max="14083" width="16" customWidth="1"/>
    <col min="14084" max="14084" width="11" customWidth="1"/>
    <col min="14085" max="14086" width="24.5703125" customWidth="1"/>
    <col min="14338" max="14338" width="76.5703125" customWidth="1"/>
    <col min="14339" max="14339" width="16" customWidth="1"/>
    <col min="14340" max="14340" width="11" customWidth="1"/>
    <col min="14341" max="14342" width="24.5703125" customWidth="1"/>
    <col min="14594" max="14594" width="76.5703125" customWidth="1"/>
    <col min="14595" max="14595" width="16" customWidth="1"/>
    <col min="14596" max="14596" width="11" customWidth="1"/>
    <col min="14597" max="14598" width="24.5703125" customWidth="1"/>
    <col min="14850" max="14850" width="76.5703125" customWidth="1"/>
    <col min="14851" max="14851" width="16" customWidth="1"/>
    <col min="14852" max="14852" width="11" customWidth="1"/>
    <col min="14853" max="14854" width="24.5703125" customWidth="1"/>
    <col min="15106" max="15106" width="76.5703125" customWidth="1"/>
    <col min="15107" max="15107" width="16" customWidth="1"/>
    <col min="15108" max="15108" width="11" customWidth="1"/>
    <col min="15109" max="15110" width="24.5703125" customWidth="1"/>
    <col min="15362" max="15362" width="76.5703125" customWidth="1"/>
    <col min="15363" max="15363" width="16" customWidth="1"/>
    <col min="15364" max="15364" width="11" customWidth="1"/>
    <col min="15365" max="15366" width="24.5703125" customWidth="1"/>
    <col min="15618" max="15618" width="76.5703125" customWidth="1"/>
    <col min="15619" max="15619" width="16" customWidth="1"/>
    <col min="15620" max="15620" width="11" customWidth="1"/>
    <col min="15621" max="15622" width="24.5703125" customWidth="1"/>
    <col min="15874" max="15874" width="76.5703125" customWidth="1"/>
    <col min="15875" max="15875" width="16" customWidth="1"/>
    <col min="15876" max="15876" width="11" customWidth="1"/>
    <col min="15877" max="15878" width="24.5703125" customWidth="1"/>
    <col min="16130" max="16130" width="76.5703125" customWidth="1"/>
    <col min="16131" max="16131" width="16" customWidth="1"/>
    <col min="16132" max="16132" width="11" customWidth="1"/>
    <col min="16133" max="16134" width="24.5703125" customWidth="1"/>
  </cols>
  <sheetData>
    <row r="1" spans="1:397" ht="20.25" x14ac:dyDescent="0.3">
      <c r="C1" s="1" t="s">
        <v>0</v>
      </c>
      <c r="J1" s="49"/>
      <c r="K1"/>
      <c r="L1"/>
      <c r="M1"/>
      <c r="N1" s="14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</row>
    <row r="2" spans="1:397" ht="20.25" x14ac:dyDescent="0.3">
      <c r="C2" s="1" t="s">
        <v>1</v>
      </c>
      <c r="J2" s="49"/>
      <c r="K2"/>
      <c r="L2"/>
      <c r="M2"/>
      <c r="N2" s="14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</row>
    <row r="3" spans="1:397" ht="20.25" x14ac:dyDescent="0.3">
      <c r="C3" s="4" t="s">
        <v>65</v>
      </c>
      <c r="J3" s="49"/>
      <c r="K3"/>
      <c r="L3"/>
      <c r="M3"/>
      <c r="N3" s="14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</row>
    <row r="4" spans="1:397" ht="17.25" customHeight="1" x14ac:dyDescent="0.3">
      <c r="C4" t="s">
        <v>2</v>
      </c>
      <c r="J4" s="49"/>
      <c r="K4"/>
      <c r="L4"/>
      <c r="M4"/>
      <c r="N4" s="14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</row>
    <row r="5" spans="1:397" hidden="1" x14ac:dyDescent="0.3">
      <c r="J5" s="49"/>
      <c r="K5"/>
      <c r="L5"/>
      <c r="M5"/>
      <c r="N5" s="14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</row>
    <row r="6" spans="1:397" ht="10.5" hidden="1" customHeight="1" x14ac:dyDescent="0.3">
      <c r="J6" s="49"/>
      <c r="K6"/>
      <c r="L6"/>
      <c r="M6"/>
      <c r="N6" s="14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</row>
    <row r="7" spans="1:397" ht="20.25" x14ac:dyDescent="0.3">
      <c r="B7" s="182" t="s">
        <v>54</v>
      </c>
      <c r="C7" s="182"/>
      <c r="D7" s="182"/>
      <c r="E7" s="182"/>
      <c r="F7" s="182"/>
      <c r="G7" s="182"/>
      <c r="H7" s="182"/>
      <c r="I7" s="182"/>
      <c r="J7" s="49"/>
      <c r="K7"/>
      <c r="L7"/>
      <c r="M7"/>
      <c r="N7" s="14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</row>
    <row r="8" spans="1:397" ht="20.25" hidden="1" x14ac:dyDescent="0.3">
      <c r="B8" s="1" t="s">
        <v>2</v>
      </c>
      <c r="C8" s="1"/>
      <c r="D8" s="1"/>
      <c r="J8" s="49"/>
      <c r="K8"/>
      <c r="L8"/>
      <c r="M8"/>
      <c r="N8" s="14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</row>
    <row r="9" spans="1:397" ht="42.75" customHeight="1" x14ac:dyDescent="0.3">
      <c r="B9" s="183" t="s">
        <v>38</v>
      </c>
      <c r="C9" s="183"/>
      <c r="D9" s="183"/>
      <c r="E9" s="183"/>
      <c r="F9" s="183"/>
      <c r="G9" s="183"/>
      <c r="H9" s="183"/>
      <c r="I9" s="183"/>
      <c r="J9" s="49"/>
      <c r="K9"/>
      <c r="L9"/>
      <c r="M9"/>
      <c r="N9" s="14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</row>
    <row r="10" spans="1:397" hidden="1" x14ac:dyDescent="0.3"/>
    <row r="11" spans="1:397" ht="20.25" thickBot="1" x14ac:dyDescent="0.35">
      <c r="J11" s="49"/>
      <c r="K11"/>
      <c r="L11"/>
      <c r="M11"/>
      <c r="N11" s="14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</row>
    <row r="12" spans="1:397" ht="47.25" thickBot="1" x14ac:dyDescent="0.35">
      <c r="A12" s="184" t="s">
        <v>3</v>
      </c>
      <c r="B12" s="185"/>
      <c r="C12" s="5" t="s">
        <v>4</v>
      </c>
      <c r="D12" s="6" t="s">
        <v>5</v>
      </c>
      <c r="E12" s="7" t="s">
        <v>6</v>
      </c>
      <c r="F12" s="7" t="s">
        <v>6</v>
      </c>
      <c r="G12" s="77" t="s">
        <v>6</v>
      </c>
      <c r="H12" s="77" t="s">
        <v>55</v>
      </c>
      <c r="I12" s="76" t="s">
        <v>56</v>
      </c>
      <c r="J12" s="51"/>
      <c r="K12" s="8"/>
      <c r="L12"/>
      <c r="M12" t="s">
        <v>78</v>
      </c>
      <c r="N12" s="146" t="s">
        <v>79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</row>
    <row r="13" spans="1:397" ht="26.25" x14ac:dyDescent="0.35">
      <c r="A13" s="186">
        <v>1</v>
      </c>
      <c r="B13" s="220" t="s">
        <v>58</v>
      </c>
      <c r="C13" s="9" t="s">
        <v>8</v>
      </c>
      <c r="D13" s="192" t="s">
        <v>9</v>
      </c>
      <c r="E13" s="10">
        <v>42.6</v>
      </c>
      <c r="F13" s="10">
        <v>55.38</v>
      </c>
      <c r="G13" s="85">
        <f>G16*1.2</f>
        <v>108</v>
      </c>
      <c r="H13" s="88">
        <f>H16*1.2</f>
        <v>108</v>
      </c>
      <c r="I13" s="88">
        <f t="shared" ref="I13:I19" si="0">H13*1.2</f>
        <v>129.6</v>
      </c>
      <c r="J13" s="52"/>
      <c r="K13" s="11">
        <f>K16*1.2</f>
        <v>74.88</v>
      </c>
      <c r="L13" s="12"/>
      <c r="M13" s="144">
        <v>108</v>
      </c>
      <c r="N13" s="146">
        <f>(M13/H13-1)*100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</row>
    <row r="14" spans="1:397" ht="26.25" x14ac:dyDescent="0.35">
      <c r="A14" s="187"/>
      <c r="B14" s="221"/>
      <c r="C14" s="13" t="s">
        <v>10</v>
      </c>
      <c r="D14" s="193"/>
      <c r="E14" s="14">
        <v>55</v>
      </c>
      <c r="F14" s="14">
        <v>71.5</v>
      </c>
      <c r="G14" s="22">
        <v>130</v>
      </c>
      <c r="H14" s="89">
        <v>130</v>
      </c>
      <c r="I14" s="89">
        <f t="shared" si="0"/>
        <v>156</v>
      </c>
      <c r="J14" s="52"/>
      <c r="K14" s="11">
        <f>K17*1.2</f>
        <v>96.335999999999999</v>
      </c>
      <c r="L14" s="12"/>
      <c r="M14" s="144">
        <v>135.5</v>
      </c>
      <c r="N14" s="146">
        <f t="shared" ref="N14:N58" si="1">(M14/H14-1)*100</f>
        <v>4.2307692307692379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</row>
    <row r="15" spans="1:397" ht="26.25" x14ac:dyDescent="0.35">
      <c r="A15" s="187"/>
      <c r="B15" s="221"/>
      <c r="C15" s="15" t="s">
        <v>40</v>
      </c>
      <c r="D15" s="194" t="s">
        <v>11</v>
      </c>
      <c r="E15" s="14"/>
      <c r="F15" s="14"/>
      <c r="G15" s="22">
        <v>22.1</v>
      </c>
      <c r="H15" s="91">
        <f>ROUND(G15*110%,1)</f>
        <v>24.3</v>
      </c>
      <c r="I15" s="90">
        <f t="shared" si="0"/>
        <v>29.16</v>
      </c>
      <c r="J15" s="52"/>
      <c r="K15" s="11"/>
      <c r="L15" s="12"/>
      <c r="M15" s="144">
        <v>37.949999999999996</v>
      </c>
      <c r="N15" s="146">
        <f t="shared" si="1"/>
        <v>56.172839506172821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</row>
    <row r="16" spans="1:397" ht="26.25" x14ac:dyDescent="0.35">
      <c r="A16" s="187"/>
      <c r="B16" s="221"/>
      <c r="C16" s="13" t="s">
        <v>8</v>
      </c>
      <c r="D16" s="195"/>
      <c r="E16" s="14">
        <v>38</v>
      </c>
      <c r="F16" s="14">
        <v>49.4</v>
      </c>
      <c r="G16" s="22">
        <v>90</v>
      </c>
      <c r="H16" s="89">
        <v>90</v>
      </c>
      <c r="I16" s="89">
        <f t="shared" si="0"/>
        <v>108</v>
      </c>
      <c r="J16" s="52"/>
      <c r="K16" s="11">
        <f t="shared" ref="K16" si="2">K19*1.2</f>
        <v>62.4</v>
      </c>
      <c r="L16" s="12"/>
      <c r="M16" s="144">
        <v>90</v>
      </c>
      <c r="N16" s="146">
        <f t="shared" si="1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</row>
    <row r="17" spans="1:397" ht="27" thickBot="1" x14ac:dyDescent="0.4">
      <c r="A17" s="187"/>
      <c r="B17" s="221"/>
      <c r="C17" s="13" t="s">
        <v>10</v>
      </c>
      <c r="D17" s="193"/>
      <c r="E17" s="14">
        <v>48.6</v>
      </c>
      <c r="F17" s="14">
        <v>63.180000000000007</v>
      </c>
      <c r="G17" s="22">
        <v>110</v>
      </c>
      <c r="H17" s="99">
        <v>110</v>
      </c>
      <c r="I17" s="89">
        <f t="shared" si="0"/>
        <v>132</v>
      </c>
      <c r="J17" s="52"/>
      <c r="K17" s="11">
        <f>K20*1.2</f>
        <v>80.28</v>
      </c>
      <c r="L17" s="12"/>
      <c r="M17" s="144">
        <v>115</v>
      </c>
      <c r="N17" s="146">
        <f t="shared" si="1"/>
        <v>4.5454545454545414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</row>
    <row r="18" spans="1:397" ht="27.75" thickTop="1" thickBot="1" x14ac:dyDescent="0.4">
      <c r="A18" s="187"/>
      <c r="B18" s="221"/>
      <c r="C18" s="15" t="s">
        <v>40</v>
      </c>
      <c r="D18" s="194" t="s">
        <v>12</v>
      </c>
      <c r="E18" s="14"/>
      <c r="F18" s="14"/>
      <c r="G18" s="87">
        <v>19.899999999999999</v>
      </c>
      <c r="H18" s="100">
        <f>ROUND(G18*110%,1)</f>
        <v>21.9</v>
      </c>
      <c r="I18" s="98">
        <f t="shared" si="0"/>
        <v>26.279999999999998</v>
      </c>
      <c r="J18" s="52"/>
      <c r="K18" s="11"/>
      <c r="L18" s="12"/>
      <c r="M18" s="144">
        <v>33</v>
      </c>
      <c r="N18" s="146">
        <f t="shared" si="1"/>
        <v>50.684931506849317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</row>
    <row r="19" spans="1:397" ht="27" thickTop="1" x14ac:dyDescent="0.35">
      <c r="A19" s="187"/>
      <c r="B19" s="221"/>
      <c r="C19" s="15" t="s">
        <v>8</v>
      </c>
      <c r="D19" s="195"/>
      <c r="E19" s="14">
        <v>35.4</v>
      </c>
      <c r="F19" s="14">
        <v>46.02</v>
      </c>
      <c r="G19" s="22">
        <v>75</v>
      </c>
      <c r="H19" s="90">
        <v>75</v>
      </c>
      <c r="I19" s="90">
        <f t="shared" si="0"/>
        <v>90</v>
      </c>
      <c r="J19" s="52"/>
      <c r="K19" s="14">
        <v>52</v>
      </c>
      <c r="L19" s="12"/>
      <c r="M19" s="144">
        <v>75</v>
      </c>
      <c r="N19" s="146">
        <f t="shared" si="1"/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</row>
    <row r="20" spans="1:397" ht="26.25" x14ac:dyDescent="0.35">
      <c r="A20" s="187"/>
      <c r="B20" s="221"/>
      <c r="C20" s="13" t="s">
        <v>10</v>
      </c>
      <c r="D20" s="193"/>
      <c r="E20" s="14">
        <v>45.5</v>
      </c>
      <c r="F20" s="14">
        <v>59.15</v>
      </c>
      <c r="G20" s="22">
        <v>90</v>
      </c>
      <c r="H20" s="89">
        <v>90</v>
      </c>
      <c r="I20" s="89">
        <f>H20*1.2</f>
        <v>108</v>
      </c>
      <c r="J20" s="52"/>
      <c r="K20" s="14">
        <v>66.900000000000006</v>
      </c>
      <c r="L20" s="12"/>
      <c r="M20" s="144">
        <v>90</v>
      </c>
      <c r="N20" s="146">
        <f t="shared" si="1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</row>
    <row r="21" spans="1:397" ht="26.25" x14ac:dyDescent="0.35">
      <c r="A21" s="187"/>
      <c r="B21" s="221"/>
      <c r="C21" s="80" t="s">
        <v>13</v>
      </c>
      <c r="D21" s="194" t="s">
        <v>14</v>
      </c>
      <c r="E21" s="14">
        <v>13.9</v>
      </c>
      <c r="F21" s="14">
        <v>13.9</v>
      </c>
      <c r="G21" s="22">
        <v>15.7</v>
      </c>
      <c r="H21" s="91">
        <f>ROUND(G21*110%,1)</f>
        <v>17.3</v>
      </c>
      <c r="I21" s="91">
        <f t="shared" ref="I21:I50" si="3">H21*1.2</f>
        <v>20.76</v>
      </c>
      <c r="J21" s="52"/>
      <c r="K21" s="11"/>
      <c r="L21" s="12"/>
      <c r="M21" s="144">
        <v>30</v>
      </c>
      <c r="N21" s="146">
        <f t="shared" si="1"/>
        <v>73.410404624277461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</row>
    <row r="22" spans="1:397" ht="26.25" x14ac:dyDescent="0.35">
      <c r="A22" s="187"/>
      <c r="B22" s="221"/>
      <c r="C22" s="13" t="s">
        <v>8</v>
      </c>
      <c r="D22" s="195"/>
      <c r="E22" s="17">
        <f>E19*80%</f>
        <v>28.32</v>
      </c>
      <c r="F22" s="17">
        <v>36.816000000000003</v>
      </c>
      <c r="G22" s="70">
        <v>41.6</v>
      </c>
      <c r="H22" s="89">
        <f t="shared" ref="H22:H50" si="4">ROUND(G22*110%,1)</f>
        <v>45.8</v>
      </c>
      <c r="I22" s="89">
        <f t="shared" si="3"/>
        <v>54.959999999999994</v>
      </c>
      <c r="J22" s="52"/>
      <c r="K22" s="11">
        <f>I19*0.8</f>
        <v>72</v>
      </c>
      <c r="L22" s="12"/>
      <c r="M22" s="144">
        <v>45.8</v>
      </c>
      <c r="N22" s="146">
        <f t="shared" si="1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</row>
    <row r="23" spans="1:397" ht="27" thickBot="1" x14ac:dyDescent="0.4">
      <c r="A23" s="188"/>
      <c r="B23" s="222"/>
      <c r="C23" s="18" t="s">
        <v>10</v>
      </c>
      <c r="D23" s="196"/>
      <c r="E23" s="86">
        <f>E20*80%</f>
        <v>36.4</v>
      </c>
      <c r="F23" s="86">
        <v>47.32</v>
      </c>
      <c r="G23" s="86">
        <v>53.4</v>
      </c>
      <c r="H23" s="92">
        <f t="shared" si="4"/>
        <v>58.7</v>
      </c>
      <c r="I23" s="92">
        <f t="shared" si="3"/>
        <v>70.44</v>
      </c>
      <c r="J23" s="52"/>
      <c r="K23" s="11">
        <f>K20*0.8</f>
        <v>53.52000000000001</v>
      </c>
      <c r="L23" s="12"/>
      <c r="M23" s="144">
        <v>58.7</v>
      </c>
      <c r="N23" s="146">
        <f t="shared" si="1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</row>
    <row r="24" spans="1:397" ht="26.25" x14ac:dyDescent="0.35">
      <c r="A24" s="186">
        <v>2</v>
      </c>
      <c r="B24" s="220" t="s">
        <v>59</v>
      </c>
      <c r="C24" s="15" t="s">
        <v>8</v>
      </c>
      <c r="D24" s="195" t="s">
        <v>9</v>
      </c>
      <c r="E24" s="21">
        <v>29.4</v>
      </c>
      <c r="F24" s="21">
        <v>38.22</v>
      </c>
      <c r="G24" s="71">
        <v>48.3</v>
      </c>
      <c r="H24" s="90">
        <f t="shared" si="4"/>
        <v>53.1</v>
      </c>
      <c r="I24" s="90">
        <f t="shared" si="3"/>
        <v>63.72</v>
      </c>
      <c r="J24" s="52"/>
      <c r="K24" s="11">
        <f>K26*1.2</f>
        <v>48.095999999999997</v>
      </c>
      <c r="L24" s="12"/>
      <c r="M24" s="144">
        <v>67.2</v>
      </c>
      <c r="N24" s="146">
        <f t="shared" si="1"/>
        <v>26.553672316384191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</row>
    <row r="25" spans="1:397" ht="26.25" x14ac:dyDescent="0.35">
      <c r="A25" s="187"/>
      <c r="B25" s="221"/>
      <c r="C25" s="13" t="s">
        <v>10</v>
      </c>
      <c r="D25" s="193"/>
      <c r="E25" s="14">
        <v>33.700000000000003</v>
      </c>
      <c r="F25" s="21">
        <v>43.81</v>
      </c>
      <c r="G25" s="71">
        <v>57.7</v>
      </c>
      <c r="H25" s="89">
        <f t="shared" si="4"/>
        <v>63.5</v>
      </c>
      <c r="I25" s="89">
        <f t="shared" si="3"/>
        <v>76.2</v>
      </c>
      <c r="J25" s="52"/>
      <c r="K25" s="11">
        <f>K27*1.2</f>
        <v>57.743999999999993</v>
      </c>
      <c r="L25" s="12"/>
      <c r="M25" s="144">
        <v>84</v>
      </c>
      <c r="N25" s="146">
        <f t="shared" si="1"/>
        <v>32.28346456692914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</row>
    <row r="26" spans="1:397" ht="26.25" x14ac:dyDescent="0.35">
      <c r="A26" s="187"/>
      <c r="B26" s="221"/>
      <c r="C26" s="15" t="s">
        <v>8</v>
      </c>
      <c r="D26" s="194" t="s">
        <v>11</v>
      </c>
      <c r="E26" s="14">
        <v>29.1</v>
      </c>
      <c r="F26" s="21">
        <v>37.830000000000005</v>
      </c>
      <c r="G26" s="71">
        <v>40.200000000000003</v>
      </c>
      <c r="H26" s="90">
        <f t="shared" si="4"/>
        <v>44.2</v>
      </c>
      <c r="I26" s="90">
        <f t="shared" si="3"/>
        <v>53.04</v>
      </c>
      <c r="J26" s="52"/>
      <c r="K26" s="11">
        <f t="shared" ref="K26" si="5">K28*1.2</f>
        <v>40.08</v>
      </c>
      <c r="L26" s="12"/>
      <c r="M26" s="144">
        <v>56</v>
      </c>
      <c r="N26" s="146">
        <f t="shared" si="1"/>
        <v>26.696832579185514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</row>
    <row r="27" spans="1:397" ht="26.25" x14ac:dyDescent="0.35">
      <c r="A27" s="187"/>
      <c r="B27" s="221"/>
      <c r="C27" s="13" t="s">
        <v>10</v>
      </c>
      <c r="D27" s="193"/>
      <c r="E27" s="14">
        <v>35.1</v>
      </c>
      <c r="F27" s="21">
        <v>45.63</v>
      </c>
      <c r="G27" s="71">
        <v>48.1</v>
      </c>
      <c r="H27" s="89">
        <f t="shared" si="4"/>
        <v>52.9</v>
      </c>
      <c r="I27" s="89">
        <f t="shared" si="3"/>
        <v>63.48</v>
      </c>
      <c r="J27" s="52"/>
      <c r="K27" s="11">
        <f>K29*1.2</f>
        <v>48.12</v>
      </c>
      <c r="L27" s="12"/>
      <c r="M27" s="144">
        <v>70</v>
      </c>
      <c r="N27" s="146">
        <f t="shared" si="1"/>
        <v>32.325141776937613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</row>
    <row r="28" spans="1:397" ht="26.25" x14ac:dyDescent="0.35">
      <c r="A28" s="187"/>
      <c r="B28" s="221"/>
      <c r="C28" s="13" t="s">
        <v>8</v>
      </c>
      <c r="D28" s="195" t="s">
        <v>12</v>
      </c>
      <c r="E28" s="22">
        <v>22.8</v>
      </c>
      <c r="F28" s="21">
        <v>29.64</v>
      </c>
      <c r="G28" s="71">
        <v>33.4</v>
      </c>
      <c r="H28" s="89">
        <f t="shared" si="4"/>
        <v>36.700000000000003</v>
      </c>
      <c r="I28" s="89">
        <f t="shared" si="3"/>
        <v>44.04</v>
      </c>
      <c r="J28" s="52"/>
      <c r="K28" s="21">
        <v>33.4</v>
      </c>
      <c r="L28" s="12"/>
      <c r="M28" s="144">
        <v>44.800000000000004</v>
      </c>
      <c r="N28" s="146">
        <f t="shared" si="1"/>
        <v>22.070844686648506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</row>
    <row r="29" spans="1:397" ht="26.25" x14ac:dyDescent="0.35">
      <c r="A29" s="187"/>
      <c r="B29" s="221"/>
      <c r="C29" s="13" t="s">
        <v>10</v>
      </c>
      <c r="D29" s="193"/>
      <c r="E29" s="22">
        <v>27.3</v>
      </c>
      <c r="F29" s="21">
        <v>35.49</v>
      </c>
      <c r="G29" s="71">
        <v>40.1</v>
      </c>
      <c r="H29" s="89">
        <f t="shared" si="4"/>
        <v>44.1</v>
      </c>
      <c r="I29" s="89">
        <f t="shared" si="3"/>
        <v>52.92</v>
      </c>
      <c r="J29" s="52"/>
      <c r="K29" s="21">
        <v>40.1</v>
      </c>
      <c r="L29" s="12"/>
      <c r="M29" s="144">
        <v>56</v>
      </c>
      <c r="N29" s="146">
        <f t="shared" si="1"/>
        <v>26.984126984126977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</row>
    <row r="30" spans="1:397" ht="26.25" x14ac:dyDescent="0.35">
      <c r="A30" s="187"/>
      <c r="B30" s="221"/>
      <c r="C30" s="80" t="s">
        <v>13</v>
      </c>
      <c r="D30" s="195" t="s">
        <v>14</v>
      </c>
      <c r="E30" s="21">
        <v>12.7</v>
      </c>
      <c r="F30" s="21">
        <v>12.7</v>
      </c>
      <c r="G30" s="71">
        <v>14.4</v>
      </c>
      <c r="H30" s="91">
        <f t="shared" si="4"/>
        <v>15.8</v>
      </c>
      <c r="I30" s="91">
        <f t="shared" si="3"/>
        <v>18.96</v>
      </c>
      <c r="J30" s="52"/>
      <c r="K30" s="11"/>
      <c r="L30" s="12"/>
      <c r="M30" s="144">
        <v>22</v>
      </c>
      <c r="N30" s="146">
        <f t="shared" si="1"/>
        <v>39.240506329113913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</row>
    <row r="31" spans="1:397" ht="26.25" x14ac:dyDescent="0.35">
      <c r="A31" s="187"/>
      <c r="B31" s="221"/>
      <c r="C31" s="13" t="s">
        <v>8</v>
      </c>
      <c r="D31" s="195"/>
      <c r="E31" s="23">
        <f>E28*80%</f>
        <v>18.240000000000002</v>
      </c>
      <c r="F31" s="23">
        <v>23.712000000000003</v>
      </c>
      <c r="G31" s="72">
        <v>26.8</v>
      </c>
      <c r="H31" s="89">
        <f t="shared" si="4"/>
        <v>29.5</v>
      </c>
      <c r="I31" s="89">
        <f t="shared" si="3"/>
        <v>35.4</v>
      </c>
      <c r="J31" s="52"/>
      <c r="K31" s="11">
        <f>I28*0.8</f>
        <v>35.231999999999999</v>
      </c>
      <c r="L31" s="12"/>
      <c r="M31" s="144">
        <v>29.5</v>
      </c>
      <c r="N31" s="146">
        <f t="shared" si="1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</row>
    <row r="32" spans="1:397" ht="27" thickBot="1" x14ac:dyDescent="0.4">
      <c r="A32" s="188"/>
      <c r="B32" s="222"/>
      <c r="C32" s="13" t="s">
        <v>10</v>
      </c>
      <c r="D32" s="196"/>
      <c r="E32" s="20">
        <f>E29*80%</f>
        <v>21.840000000000003</v>
      </c>
      <c r="F32" s="20">
        <v>28.392000000000003</v>
      </c>
      <c r="G32" s="86">
        <v>32.1</v>
      </c>
      <c r="H32" s="89">
        <f t="shared" si="4"/>
        <v>35.299999999999997</v>
      </c>
      <c r="I32" s="89">
        <f t="shared" si="3"/>
        <v>42.359999999999992</v>
      </c>
      <c r="J32" s="52"/>
      <c r="K32" s="11">
        <f>K29*0.8</f>
        <v>32.080000000000005</v>
      </c>
      <c r="L32" s="12"/>
      <c r="M32" s="144">
        <v>35.299999999999997</v>
      </c>
      <c r="N32" s="146">
        <f t="shared" si="1"/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</row>
    <row r="33" spans="1:397" ht="27" thickBot="1" x14ac:dyDescent="0.4">
      <c r="A33" s="186">
        <v>3</v>
      </c>
      <c r="B33" s="220" t="s">
        <v>60</v>
      </c>
      <c r="C33" s="24" t="s">
        <v>8</v>
      </c>
      <c r="D33" s="192" t="s">
        <v>9</v>
      </c>
      <c r="E33" s="10">
        <v>25.9</v>
      </c>
      <c r="F33" s="10">
        <v>38.563200000000002</v>
      </c>
      <c r="G33" s="73">
        <v>43.6</v>
      </c>
      <c r="H33" s="93">
        <f t="shared" si="4"/>
        <v>48</v>
      </c>
      <c r="I33" s="93">
        <f t="shared" si="3"/>
        <v>57.599999999999994</v>
      </c>
      <c r="J33" s="52"/>
      <c r="K33" s="11">
        <f>K35*1.2</f>
        <v>43.631999999999998</v>
      </c>
      <c r="L33" s="12"/>
      <c r="M33" s="144">
        <v>50.1</v>
      </c>
      <c r="N33" s="146">
        <f t="shared" si="1"/>
        <v>4.3749999999999956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</row>
    <row r="34" spans="1:397" ht="27" thickBot="1" x14ac:dyDescent="0.4">
      <c r="A34" s="187"/>
      <c r="B34" s="221"/>
      <c r="C34" s="13" t="s">
        <v>10</v>
      </c>
      <c r="D34" s="193"/>
      <c r="E34" s="21">
        <v>29.6</v>
      </c>
      <c r="F34" s="26">
        <v>44.553599999999996</v>
      </c>
      <c r="G34" s="22">
        <v>50.4</v>
      </c>
      <c r="H34" s="89">
        <f t="shared" si="4"/>
        <v>55.4</v>
      </c>
      <c r="I34" s="89">
        <f t="shared" si="3"/>
        <v>66.47999999999999</v>
      </c>
      <c r="J34" s="52"/>
      <c r="K34" s="11">
        <f>K36*1.2</f>
        <v>50.255999999999993</v>
      </c>
      <c r="L34" s="12"/>
      <c r="M34" s="144">
        <v>58</v>
      </c>
      <c r="N34" s="146">
        <f t="shared" si="1"/>
        <v>4.6931407942238268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</row>
    <row r="35" spans="1:397" ht="29.25" customHeight="1" thickBot="1" x14ac:dyDescent="0.4">
      <c r="A35" s="187"/>
      <c r="B35" s="221"/>
      <c r="C35" s="15" t="s">
        <v>8</v>
      </c>
      <c r="D35" s="194" t="s">
        <v>11</v>
      </c>
      <c r="E35" s="14">
        <v>24.8</v>
      </c>
      <c r="F35" s="26">
        <v>32.136000000000003</v>
      </c>
      <c r="G35" s="22">
        <v>36.299999999999997</v>
      </c>
      <c r="H35" s="90">
        <f t="shared" si="4"/>
        <v>39.9</v>
      </c>
      <c r="I35" s="90">
        <f t="shared" si="3"/>
        <v>47.879999999999995</v>
      </c>
      <c r="J35" s="52"/>
      <c r="K35" s="11">
        <f>K37*1.2</f>
        <v>36.36</v>
      </c>
      <c r="L35" s="12"/>
      <c r="M35" s="145">
        <v>41.7</v>
      </c>
      <c r="N35" s="146">
        <f t="shared" si="1"/>
        <v>4.5112781954887327</v>
      </c>
    </row>
    <row r="36" spans="1:397" ht="29.25" customHeight="1" thickBot="1" x14ac:dyDescent="0.4">
      <c r="A36" s="187"/>
      <c r="B36" s="221"/>
      <c r="C36" s="13" t="s">
        <v>10</v>
      </c>
      <c r="D36" s="193"/>
      <c r="E36" s="14">
        <v>28.1</v>
      </c>
      <c r="F36" s="26">
        <v>37.128</v>
      </c>
      <c r="G36" s="22">
        <v>41.9</v>
      </c>
      <c r="H36" s="89">
        <f t="shared" si="4"/>
        <v>46.1</v>
      </c>
      <c r="I36" s="89">
        <f t="shared" si="3"/>
        <v>55.32</v>
      </c>
      <c r="J36" s="52"/>
      <c r="K36" s="11">
        <f>K38*1.2</f>
        <v>41.879999999999995</v>
      </c>
      <c r="L36" s="12"/>
      <c r="M36" s="145">
        <v>48.2</v>
      </c>
      <c r="N36" s="146">
        <f t="shared" si="1"/>
        <v>4.5553145336225676</v>
      </c>
    </row>
    <row r="37" spans="1:397" ht="29.25" customHeight="1" thickBot="1" x14ac:dyDescent="0.4">
      <c r="A37" s="187"/>
      <c r="B37" s="221"/>
      <c r="C37" s="13" t="s">
        <v>8</v>
      </c>
      <c r="D37" s="195" t="s">
        <v>12</v>
      </c>
      <c r="E37" s="22">
        <v>20.6</v>
      </c>
      <c r="F37" s="26">
        <v>26.78</v>
      </c>
      <c r="G37" s="22">
        <v>30.3</v>
      </c>
      <c r="H37" s="89">
        <f t="shared" si="4"/>
        <v>33.299999999999997</v>
      </c>
      <c r="I37" s="89">
        <f t="shared" si="3"/>
        <v>39.959999999999994</v>
      </c>
      <c r="J37" s="52"/>
      <c r="K37" s="14">
        <v>30.3</v>
      </c>
      <c r="L37" s="12"/>
      <c r="M37" s="145">
        <v>34.799999999999997</v>
      </c>
      <c r="N37" s="146">
        <f t="shared" si="1"/>
        <v>4.5045045045045029</v>
      </c>
    </row>
    <row r="38" spans="1:397" ht="29.25" customHeight="1" x14ac:dyDescent="0.35">
      <c r="A38" s="187"/>
      <c r="B38" s="221"/>
      <c r="C38" s="13" t="s">
        <v>10</v>
      </c>
      <c r="D38" s="193"/>
      <c r="E38" s="22">
        <v>23.8</v>
      </c>
      <c r="F38" s="10">
        <v>30.94</v>
      </c>
      <c r="G38" s="71">
        <v>34.9</v>
      </c>
      <c r="H38" s="89">
        <f t="shared" si="4"/>
        <v>38.4</v>
      </c>
      <c r="I38" s="89">
        <f t="shared" si="3"/>
        <v>46.08</v>
      </c>
      <c r="J38" s="52"/>
      <c r="K38" s="21">
        <v>34.9</v>
      </c>
      <c r="L38" s="12"/>
      <c r="M38" s="145">
        <v>40.1</v>
      </c>
      <c r="N38" s="146">
        <f t="shared" si="1"/>
        <v>4.4270833333333481</v>
      </c>
    </row>
    <row r="39" spans="1:397" ht="29.25" customHeight="1" x14ac:dyDescent="0.35">
      <c r="A39" s="187"/>
      <c r="B39" s="221"/>
      <c r="C39" s="80" t="s">
        <v>13</v>
      </c>
      <c r="D39" s="195" t="s">
        <v>14</v>
      </c>
      <c r="E39" s="21">
        <v>12.7</v>
      </c>
      <c r="F39" s="21">
        <v>12.7</v>
      </c>
      <c r="G39" s="71">
        <v>14.4</v>
      </c>
      <c r="H39" s="91">
        <f t="shared" si="4"/>
        <v>15.8</v>
      </c>
      <c r="I39" s="91">
        <f t="shared" si="3"/>
        <v>18.96</v>
      </c>
      <c r="J39" s="52"/>
      <c r="K39" s="8"/>
      <c r="L39" s="12"/>
      <c r="M39" s="145">
        <v>22</v>
      </c>
      <c r="N39" s="146">
        <f t="shared" si="1"/>
        <v>39.240506329113913</v>
      </c>
    </row>
    <row r="40" spans="1:397" ht="29.25" customHeight="1" x14ac:dyDescent="0.35">
      <c r="A40" s="187"/>
      <c r="B40" s="221"/>
      <c r="C40" s="13" t="s">
        <v>8</v>
      </c>
      <c r="D40" s="195"/>
      <c r="E40" s="17">
        <f>E37*80%</f>
        <v>16.48</v>
      </c>
      <c r="F40" s="17">
        <v>21.424000000000003</v>
      </c>
      <c r="G40" s="70">
        <v>24.2</v>
      </c>
      <c r="H40" s="89">
        <f t="shared" si="4"/>
        <v>26.6</v>
      </c>
      <c r="I40" s="89">
        <f t="shared" si="3"/>
        <v>31.92</v>
      </c>
      <c r="J40" s="52"/>
      <c r="K40" s="11">
        <f>I37*0.8</f>
        <v>31.967999999999996</v>
      </c>
      <c r="L40" s="12"/>
      <c r="M40" s="145">
        <v>27.8</v>
      </c>
      <c r="N40" s="146">
        <f t="shared" si="1"/>
        <v>4.5112781954887105</v>
      </c>
    </row>
    <row r="41" spans="1:397" ht="29.25" customHeight="1" thickBot="1" x14ac:dyDescent="0.4">
      <c r="A41" s="188"/>
      <c r="B41" s="222"/>
      <c r="C41" s="18" t="s">
        <v>10</v>
      </c>
      <c r="D41" s="196"/>
      <c r="E41" s="20">
        <f>E38*80%</f>
        <v>19.040000000000003</v>
      </c>
      <c r="F41" s="20">
        <v>24.752000000000002</v>
      </c>
      <c r="G41" s="86">
        <v>28</v>
      </c>
      <c r="H41" s="92">
        <f t="shared" si="4"/>
        <v>30.8</v>
      </c>
      <c r="I41" s="92">
        <f t="shared" si="3"/>
        <v>36.96</v>
      </c>
      <c r="J41" s="52"/>
      <c r="K41" s="11">
        <f>K38*0.8</f>
        <v>27.92</v>
      </c>
      <c r="L41" s="12"/>
      <c r="M41" s="145">
        <v>32.200000000000003</v>
      </c>
      <c r="N41" s="146">
        <f t="shared" si="1"/>
        <v>4.5454545454545414</v>
      </c>
    </row>
    <row r="42" spans="1:397" ht="29.25" customHeight="1" thickBot="1" x14ac:dyDescent="0.4">
      <c r="A42" s="186">
        <v>4</v>
      </c>
      <c r="B42" s="225" t="s">
        <v>61</v>
      </c>
      <c r="C42" s="24" t="s">
        <v>18</v>
      </c>
      <c r="D42" s="192">
        <v>1</v>
      </c>
      <c r="E42" s="10">
        <v>109.3</v>
      </c>
      <c r="F42" s="26">
        <v>142.09</v>
      </c>
      <c r="G42" s="85">
        <v>160.6</v>
      </c>
      <c r="H42" s="93">
        <f t="shared" si="4"/>
        <v>176.7</v>
      </c>
      <c r="I42" s="93">
        <f t="shared" si="3"/>
        <v>212.04</v>
      </c>
      <c r="J42" s="52"/>
      <c r="K42" s="11">
        <f>K44*1.2</f>
        <v>170.35199999999998</v>
      </c>
      <c r="L42" s="12"/>
      <c r="M42" s="145">
        <v>184.7</v>
      </c>
      <c r="N42" s="146">
        <f t="shared" si="1"/>
        <v>4.5274476513865292</v>
      </c>
    </row>
    <row r="43" spans="1:397" s="27" customFormat="1" ht="29.25" customHeight="1" thickBot="1" x14ac:dyDescent="0.4">
      <c r="A43" s="187"/>
      <c r="B43" s="226"/>
      <c r="C43" s="13" t="s">
        <v>10</v>
      </c>
      <c r="D43" s="193"/>
      <c r="E43" s="14">
        <v>138</v>
      </c>
      <c r="F43" s="26">
        <v>179.4</v>
      </c>
      <c r="G43" s="22">
        <v>202.7</v>
      </c>
      <c r="H43" s="89">
        <f t="shared" si="4"/>
        <v>223</v>
      </c>
      <c r="I43" s="89">
        <f t="shared" si="3"/>
        <v>267.59999999999997</v>
      </c>
      <c r="J43" s="52"/>
      <c r="K43" s="11">
        <f>K45*1.2</f>
        <v>219.02399999999997</v>
      </c>
      <c r="L43" s="12"/>
      <c r="M43" s="145">
        <v>233.1</v>
      </c>
      <c r="N43" s="146">
        <f t="shared" si="1"/>
        <v>4.5291479820627867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</row>
    <row r="44" spans="1:397" s="3" customFormat="1" ht="29.25" customHeight="1" thickBot="1" x14ac:dyDescent="0.4">
      <c r="A44" s="187"/>
      <c r="B44" s="226"/>
      <c r="C44" s="15" t="s">
        <v>18</v>
      </c>
      <c r="D44" s="194">
        <v>2</v>
      </c>
      <c r="E44" s="14">
        <v>92</v>
      </c>
      <c r="F44" s="26">
        <v>119.60000000000001</v>
      </c>
      <c r="G44" s="22">
        <v>135.1</v>
      </c>
      <c r="H44" s="90">
        <f t="shared" si="4"/>
        <v>148.6</v>
      </c>
      <c r="I44" s="90">
        <f t="shared" si="3"/>
        <v>178.32</v>
      </c>
      <c r="J44" s="52"/>
      <c r="K44" s="11">
        <f>K46*1.2</f>
        <v>141.95999999999998</v>
      </c>
      <c r="L44" s="12"/>
      <c r="M44" s="145">
        <v>155.4</v>
      </c>
      <c r="N44" s="146">
        <f t="shared" si="1"/>
        <v>4.5760430686406561</v>
      </c>
    </row>
    <row r="45" spans="1:397" s="3" customFormat="1" ht="29.25" customHeight="1" thickBot="1" x14ac:dyDescent="0.4">
      <c r="A45" s="187"/>
      <c r="B45" s="226"/>
      <c r="C45" s="13" t="s">
        <v>10</v>
      </c>
      <c r="D45" s="193"/>
      <c r="E45" s="14">
        <v>115</v>
      </c>
      <c r="F45" s="26">
        <v>149.5</v>
      </c>
      <c r="G45" s="22">
        <v>168.9</v>
      </c>
      <c r="H45" s="89">
        <f t="shared" si="4"/>
        <v>185.8</v>
      </c>
      <c r="I45" s="89">
        <f t="shared" si="3"/>
        <v>222.96</v>
      </c>
      <c r="J45" s="52"/>
      <c r="K45" s="11">
        <f>K47*1.2</f>
        <v>182.51999999999998</v>
      </c>
      <c r="L45" s="12"/>
      <c r="M45" s="145">
        <v>194.2</v>
      </c>
      <c r="N45" s="146">
        <f t="shared" si="1"/>
        <v>4.5209903121635975</v>
      </c>
    </row>
    <row r="46" spans="1:397" s="3" customFormat="1" ht="29.25" customHeight="1" thickBot="1" x14ac:dyDescent="0.4">
      <c r="A46" s="187"/>
      <c r="B46" s="226"/>
      <c r="C46" s="15" t="s">
        <v>18</v>
      </c>
      <c r="D46" s="194">
        <v>3</v>
      </c>
      <c r="E46" s="14">
        <v>80.5</v>
      </c>
      <c r="F46" s="26">
        <v>104.65</v>
      </c>
      <c r="G46" s="22">
        <v>118.3</v>
      </c>
      <c r="H46" s="90">
        <f t="shared" si="4"/>
        <v>130.1</v>
      </c>
      <c r="I46" s="90">
        <f t="shared" si="3"/>
        <v>156.11999999999998</v>
      </c>
      <c r="J46" s="52"/>
      <c r="K46" s="14">
        <v>118.3</v>
      </c>
      <c r="L46" s="12"/>
      <c r="M46" s="145">
        <v>136</v>
      </c>
      <c r="N46" s="146">
        <f t="shared" si="1"/>
        <v>4.534973097617212</v>
      </c>
    </row>
    <row r="47" spans="1:397" s="30" customFormat="1" ht="29.25" customHeight="1" thickBot="1" x14ac:dyDescent="0.4">
      <c r="A47" s="188"/>
      <c r="B47" s="227"/>
      <c r="C47" s="18" t="s">
        <v>10</v>
      </c>
      <c r="D47" s="196"/>
      <c r="E47" s="20">
        <v>103.5</v>
      </c>
      <c r="F47" s="28">
        <v>134.55000000000001</v>
      </c>
      <c r="G47" s="74">
        <v>152.1</v>
      </c>
      <c r="H47" s="92">
        <f t="shared" si="4"/>
        <v>167.3</v>
      </c>
      <c r="I47" s="92">
        <f t="shared" si="3"/>
        <v>200.76000000000002</v>
      </c>
      <c r="J47" s="52"/>
      <c r="K47" s="29">
        <v>152.1</v>
      </c>
      <c r="L47" s="12"/>
      <c r="M47" s="145">
        <v>174.9</v>
      </c>
      <c r="N47" s="146">
        <f t="shared" si="1"/>
        <v>4.5427375971309081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</row>
    <row r="48" spans="1:397" s="3" customFormat="1" ht="29.25" customHeight="1" x14ac:dyDescent="0.35">
      <c r="A48" s="187">
        <v>5</v>
      </c>
      <c r="B48" s="221" t="s">
        <v>62</v>
      </c>
      <c r="C48" s="80" t="s">
        <v>13</v>
      </c>
      <c r="D48" s="192" t="s">
        <v>14</v>
      </c>
      <c r="E48" s="21">
        <v>26.25</v>
      </c>
      <c r="F48" s="21">
        <v>34.125</v>
      </c>
      <c r="G48" s="71">
        <v>38.5</v>
      </c>
      <c r="H48" s="91">
        <f t="shared" si="4"/>
        <v>42.4</v>
      </c>
      <c r="I48" s="91">
        <f t="shared" si="3"/>
        <v>50.879999999999995</v>
      </c>
      <c r="J48" s="52"/>
      <c r="K48" s="11"/>
      <c r="L48" s="12"/>
      <c r="M48" s="145">
        <v>44.3</v>
      </c>
      <c r="N48" s="146">
        <f t="shared" si="1"/>
        <v>4.4811320754716943</v>
      </c>
    </row>
    <row r="49" spans="1:397" s="3" customFormat="1" ht="29.25" customHeight="1" x14ac:dyDescent="0.35">
      <c r="A49" s="187"/>
      <c r="B49" s="221"/>
      <c r="C49" s="13" t="s">
        <v>8</v>
      </c>
      <c r="D49" s="195"/>
      <c r="E49" s="21">
        <f>E46*80%</f>
        <v>64.400000000000006</v>
      </c>
      <c r="F49" s="21">
        <v>83.720000000000013</v>
      </c>
      <c r="G49" s="71">
        <v>94.6</v>
      </c>
      <c r="H49" s="89">
        <f t="shared" si="4"/>
        <v>104.1</v>
      </c>
      <c r="I49" s="89">
        <f t="shared" si="3"/>
        <v>124.91999999999999</v>
      </c>
      <c r="J49" s="52"/>
      <c r="K49" s="11"/>
      <c r="L49" s="12"/>
      <c r="M49" s="145">
        <v>108.8</v>
      </c>
      <c r="N49" s="146">
        <f t="shared" si="1"/>
        <v>4.514889529298749</v>
      </c>
    </row>
    <row r="50" spans="1:397" s="3" customFormat="1" ht="29.25" customHeight="1" thickBot="1" x14ac:dyDescent="0.4">
      <c r="A50" s="188"/>
      <c r="B50" s="222"/>
      <c r="C50" s="18" t="s">
        <v>10</v>
      </c>
      <c r="D50" s="196"/>
      <c r="E50" s="21">
        <f>E47*80%</f>
        <v>82.800000000000011</v>
      </c>
      <c r="F50" s="21">
        <v>107.64000000000001</v>
      </c>
      <c r="G50" s="79">
        <v>121.6</v>
      </c>
      <c r="H50" s="92">
        <f t="shared" si="4"/>
        <v>133.80000000000001</v>
      </c>
      <c r="I50" s="92">
        <f t="shared" si="3"/>
        <v>160.56</v>
      </c>
      <c r="J50" s="52"/>
      <c r="K50" s="11"/>
      <c r="L50" s="12"/>
      <c r="M50" s="145">
        <v>139.80000000000001</v>
      </c>
      <c r="N50" s="146">
        <f t="shared" si="1"/>
        <v>4.4843049327354167</v>
      </c>
    </row>
    <row r="51" spans="1:397" ht="26.25" customHeight="1" x14ac:dyDescent="0.35">
      <c r="A51" s="203">
        <v>6</v>
      </c>
      <c r="B51" s="230" t="s">
        <v>47</v>
      </c>
      <c r="C51" s="207" t="s">
        <v>42</v>
      </c>
      <c r="D51" s="214"/>
      <c r="E51" s="10">
        <v>19.600000000000001</v>
      </c>
      <c r="F51" s="26">
        <v>19.600000000000001</v>
      </c>
      <c r="G51" s="216">
        <v>15.7</v>
      </c>
      <c r="H51" s="223">
        <f>ROUND(G51*110%,1)</f>
        <v>17.3</v>
      </c>
      <c r="I51" s="223">
        <f>G51*1.2</f>
        <v>18.84</v>
      </c>
      <c r="J51" s="52"/>
      <c r="K51" s="11"/>
      <c r="L51" s="12"/>
      <c r="M51" s="145">
        <v>30</v>
      </c>
      <c r="N51" s="146">
        <f t="shared" si="1"/>
        <v>73.410404624277461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</row>
    <row r="52" spans="1:397" ht="28.5" customHeight="1" thickBot="1" x14ac:dyDescent="0.4">
      <c r="A52" s="204"/>
      <c r="B52" s="231"/>
      <c r="C52" s="208"/>
      <c r="D52" s="215"/>
      <c r="E52" s="20">
        <v>17.600000000000001</v>
      </c>
      <c r="F52" s="78">
        <v>17.600000000000001</v>
      </c>
      <c r="G52" s="217"/>
      <c r="H52" s="224"/>
      <c r="I52" s="224"/>
      <c r="J52" s="52"/>
      <c r="K52" s="11"/>
      <c r="L52" s="12"/>
      <c r="M52" s="145"/>
      <c r="N52" s="146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</row>
    <row r="53" spans="1:397" ht="51" customHeight="1" thickBot="1" x14ac:dyDescent="0.4">
      <c r="A53" s="83">
        <v>7</v>
      </c>
      <c r="B53" s="96" t="s">
        <v>46</v>
      </c>
      <c r="C53" s="81" t="s">
        <v>42</v>
      </c>
      <c r="D53" s="84"/>
      <c r="E53" s="29"/>
      <c r="F53" s="29"/>
      <c r="G53" s="74">
        <v>14.4</v>
      </c>
      <c r="H53" s="94">
        <f>ROUND(G53*110%,1)</f>
        <v>15.8</v>
      </c>
      <c r="I53" s="94">
        <f>G53*1.2</f>
        <v>17.28</v>
      </c>
      <c r="J53" s="52"/>
      <c r="K53" s="11"/>
      <c r="L53" s="12"/>
      <c r="M53" s="145">
        <v>23</v>
      </c>
      <c r="N53" s="146">
        <f t="shared" si="1"/>
        <v>45.569620253164558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</row>
    <row r="54" spans="1:397" ht="48.75" customHeight="1" thickBot="1" x14ac:dyDescent="0.4">
      <c r="A54" s="33">
        <v>8</v>
      </c>
      <c r="B54" s="34" t="s">
        <v>24</v>
      </c>
      <c r="C54" s="35" t="s">
        <v>25</v>
      </c>
      <c r="D54" s="36" t="s">
        <v>26</v>
      </c>
      <c r="E54" s="28">
        <v>14</v>
      </c>
      <c r="F54" s="28">
        <v>14</v>
      </c>
      <c r="G54" s="75">
        <v>16</v>
      </c>
      <c r="H54" s="95">
        <f>ROUND(G54*110%,1)</f>
        <v>17.600000000000001</v>
      </c>
      <c r="I54" s="95">
        <f>G54*1.2</f>
        <v>19.2</v>
      </c>
      <c r="J54" s="52"/>
      <c r="K54" s="11"/>
      <c r="L54" s="12"/>
      <c r="M54" s="145">
        <v>34.5</v>
      </c>
      <c r="N54" s="146">
        <f t="shared" si="1"/>
        <v>96.022727272727252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</row>
    <row r="55" spans="1:397" ht="83.25" customHeight="1" thickBot="1" x14ac:dyDescent="0.4">
      <c r="A55" s="33">
        <v>9</v>
      </c>
      <c r="B55" s="97" t="s">
        <v>63</v>
      </c>
      <c r="C55" s="35" t="s">
        <v>68</v>
      </c>
      <c r="D55" s="115" t="s">
        <v>69</v>
      </c>
      <c r="E55" s="28">
        <v>13</v>
      </c>
      <c r="F55" s="28">
        <v>13</v>
      </c>
      <c r="G55" s="75">
        <v>15</v>
      </c>
      <c r="H55" s="95">
        <f>ROUND(G55*110%,)</f>
        <v>17</v>
      </c>
      <c r="I55" s="95">
        <f>G55*1.2</f>
        <v>18</v>
      </c>
      <c r="J55" s="52"/>
      <c r="K55" s="11"/>
      <c r="L55" s="12"/>
      <c r="M55" s="145">
        <v>26.45</v>
      </c>
      <c r="N55" s="146">
        <f t="shared" si="1"/>
        <v>55.588235294117652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</row>
    <row r="56" spans="1:397" ht="53.25" thickBot="1" x14ac:dyDescent="0.4">
      <c r="A56" s="82">
        <v>10</v>
      </c>
      <c r="B56" s="97" t="s">
        <v>64</v>
      </c>
      <c r="C56" s="35" t="s">
        <v>45</v>
      </c>
      <c r="D56" s="36" t="s">
        <v>23</v>
      </c>
      <c r="E56" s="25"/>
      <c r="F56" s="25"/>
      <c r="G56" s="73">
        <v>19.899999999999999</v>
      </c>
      <c r="H56" s="95">
        <f>ROUND(G56*110%,1)</f>
        <v>21.9</v>
      </c>
      <c r="I56" s="95">
        <f>G56*1.2</f>
        <v>23.88</v>
      </c>
      <c r="J56" s="52"/>
      <c r="K56" s="11"/>
      <c r="L56" s="12"/>
      <c r="M56" s="145">
        <v>34.5</v>
      </c>
      <c r="N56" s="146">
        <f t="shared" si="1"/>
        <v>57.534246575342472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</row>
    <row r="57" spans="1:397" ht="26.25" x14ac:dyDescent="0.35">
      <c r="A57" s="186">
        <v>11</v>
      </c>
      <c r="B57" s="228" t="s">
        <v>49</v>
      </c>
      <c r="C57" s="9" t="s">
        <v>29</v>
      </c>
      <c r="D57" s="37">
        <v>1</v>
      </c>
      <c r="E57" s="10">
        <v>36.5</v>
      </c>
      <c r="F57" s="10">
        <v>47.45</v>
      </c>
      <c r="G57" s="85">
        <v>53.7</v>
      </c>
      <c r="H57" s="88">
        <f>ROUND(G57*110%,1)</f>
        <v>59.1</v>
      </c>
      <c r="I57" s="88">
        <f t="shared" ref="I57:I58" si="6">G57*1.2</f>
        <v>64.44</v>
      </c>
      <c r="J57" s="52"/>
      <c r="K57" s="11"/>
      <c r="L57" s="12"/>
      <c r="M57" s="145">
        <v>68</v>
      </c>
      <c r="N57" s="146">
        <f t="shared" si="1"/>
        <v>15.059221658206434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</row>
    <row r="58" spans="1:397" ht="27" thickBot="1" x14ac:dyDescent="0.4">
      <c r="A58" s="188"/>
      <c r="B58" s="229"/>
      <c r="C58" s="81" t="s">
        <v>29</v>
      </c>
      <c r="D58" s="39">
        <v>2</v>
      </c>
      <c r="E58" s="20">
        <v>29.6</v>
      </c>
      <c r="F58" s="20">
        <v>38.480000000000004</v>
      </c>
      <c r="G58" s="86">
        <v>43.5</v>
      </c>
      <c r="H58" s="94">
        <f>ROUND(G58*110%,1)</f>
        <v>47.9</v>
      </c>
      <c r="I58" s="94">
        <f t="shared" si="6"/>
        <v>52.199999999999996</v>
      </c>
      <c r="J58" s="52"/>
      <c r="K58" s="11"/>
      <c r="L58" s="12"/>
      <c r="M58" s="145">
        <v>56</v>
      </c>
      <c r="N58" s="146">
        <f t="shared" si="1"/>
        <v>16.910229645093942</v>
      </c>
      <c r="S58" s="3" t="s">
        <v>30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</row>
    <row r="59" spans="1:397" ht="23.25" customHeight="1" x14ac:dyDescent="0.35">
      <c r="B59" s="211" t="s">
        <v>31</v>
      </c>
      <c r="C59" s="211"/>
      <c r="D59" s="211"/>
      <c r="E59" s="211"/>
      <c r="L59" s="40"/>
      <c r="M59" s="14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</row>
    <row r="60" spans="1:397" ht="0.75" hidden="1" customHeight="1" x14ac:dyDescent="0.3">
      <c r="B60" s="41"/>
      <c r="C60" s="42"/>
      <c r="D60" s="41"/>
      <c r="L60" s="4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</row>
    <row r="61" spans="1:397" ht="17.25" customHeight="1" x14ac:dyDescent="0.3">
      <c r="B61" s="41" t="s">
        <v>52</v>
      </c>
      <c r="C61" s="42"/>
      <c r="D61" s="41"/>
      <c r="E61"/>
      <c r="L61" s="40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</row>
    <row r="62" spans="1:397" ht="3.75" customHeight="1" x14ac:dyDescent="0.3">
      <c r="B62" s="41"/>
      <c r="C62" s="42"/>
      <c r="D62" s="41"/>
      <c r="E62"/>
      <c r="L62" s="40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</row>
    <row r="63" spans="1:397" ht="20.25" x14ac:dyDescent="0.3">
      <c r="B63" s="41" t="s">
        <v>57</v>
      </c>
      <c r="C63" s="42"/>
      <c r="D63" s="41"/>
      <c r="E63"/>
      <c r="L63" s="40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</row>
    <row r="64" spans="1:397" ht="12.75" customHeight="1" x14ac:dyDescent="0.3">
      <c r="B64" s="41"/>
      <c r="C64" s="42"/>
      <c r="D64" s="41"/>
      <c r="E64"/>
      <c r="L64" s="40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</row>
    <row r="65" spans="1:397" ht="23.25" x14ac:dyDescent="0.35">
      <c r="B65" s="43" t="s">
        <v>32</v>
      </c>
      <c r="C65" s="43"/>
      <c r="D65" s="43"/>
      <c r="E65"/>
      <c r="G65" s="43" t="s">
        <v>33</v>
      </c>
      <c r="H65" s="43" t="s">
        <v>53</v>
      </c>
      <c r="L65" s="40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</row>
    <row r="66" spans="1:397" ht="9.75" customHeight="1" x14ac:dyDescent="0.35">
      <c r="B66" s="44"/>
      <c r="C66" s="44"/>
      <c r="D66" s="44"/>
      <c r="E66"/>
      <c r="G66" s="44"/>
      <c r="H66" s="44"/>
      <c r="L66" s="40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</row>
    <row r="67" spans="1:397" ht="23.25" x14ac:dyDescent="0.35">
      <c r="B67" s="43" t="s">
        <v>66</v>
      </c>
      <c r="C67" s="43"/>
      <c r="D67" s="43"/>
      <c r="E67" s="45"/>
      <c r="G67" s="43" t="s">
        <v>35</v>
      </c>
      <c r="H67" s="43" t="s">
        <v>67</v>
      </c>
      <c r="L67" s="40"/>
      <c r="O67" s="3" t="s">
        <v>2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</row>
    <row r="68" spans="1:397" x14ac:dyDescent="0.3">
      <c r="L68" s="40"/>
      <c r="M68"/>
      <c r="N68" s="14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</row>
    <row r="69" spans="1:397" ht="32.25" x14ac:dyDescent="0.5">
      <c r="B69" s="201"/>
      <c r="C69" s="201"/>
      <c r="D69" s="201"/>
      <c r="E69" s="201"/>
      <c r="L69" s="40"/>
      <c r="M69"/>
      <c r="N69" s="14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</row>
    <row r="70" spans="1:397" x14ac:dyDescent="0.3">
      <c r="B70" s="202"/>
      <c r="C70" s="202"/>
      <c r="D70" s="202"/>
      <c r="E70" s="202"/>
      <c r="L70" s="40"/>
      <c r="M70"/>
      <c r="N70" s="14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</row>
    <row r="71" spans="1:397" x14ac:dyDescent="0.3">
      <c r="B71" s="202"/>
      <c r="C71" s="202"/>
      <c r="D71" s="202"/>
      <c r="E71" s="202"/>
      <c r="L71" s="40"/>
      <c r="M71"/>
      <c r="N71" s="14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</row>
    <row r="72" spans="1:397" x14ac:dyDescent="0.3">
      <c r="B72" s="202"/>
      <c r="C72" s="202"/>
      <c r="D72" s="202"/>
      <c r="E72" s="202"/>
      <c r="L72" s="40"/>
      <c r="M72"/>
      <c r="N72" s="14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</row>
    <row r="73" spans="1:397" ht="26.25" x14ac:dyDescent="0.4">
      <c r="A73" s="46"/>
      <c r="B73" s="47"/>
      <c r="C73" s="47"/>
      <c r="D73" s="47"/>
      <c r="E73" s="47"/>
      <c r="F73" s="48"/>
      <c r="G73" s="48"/>
      <c r="H73" s="48"/>
      <c r="I73" s="48"/>
      <c r="L73" s="40"/>
      <c r="M73"/>
      <c r="N73" s="14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</row>
    <row r="74" spans="1:397" ht="26.25" x14ac:dyDescent="0.4">
      <c r="A74" s="46"/>
      <c r="B74" s="202"/>
      <c r="C74" s="202"/>
      <c r="D74" s="202"/>
      <c r="E74" s="202"/>
      <c r="F74" s="48"/>
      <c r="G74" s="48"/>
      <c r="H74" s="48"/>
      <c r="I74" s="48"/>
      <c r="L74" s="40"/>
      <c r="M74"/>
      <c r="N74" s="14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</row>
    <row r="75" spans="1:397" ht="26.25" x14ac:dyDescent="0.4">
      <c r="A75" s="46"/>
      <c r="B75" s="47"/>
      <c r="C75" s="47"/>
      <c r="D75" s="47"/>
      <c r="E75" s="47"/>
      <c r="F75" s="48"/>
      <c r="G75" s="48"/>
      <c r="H75" s="48"/>
      <c r="I75" s="48"/>
      <c r="L75" s="40"/>
      <c r="M75"/>
      <c r="N75" s="14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</row>
    <row r="76" spans="1:397" ht="26.25" x14ac:dyDescent="0.4">
      <c r="A76" s="46"/>
      <c r="B76" s="47"/>
      <c r="C76" s="47"/>
      <c r="D76" s="47"/>
      <c r="E76" s="47"/>
      <c r="F76" s="48"/>
      <c r="G76" s="48"/>
      <c r="H76" s="48"/>
      <c r="I76" s="48"/>
      <c r="L76" s="40"/>
      <c r="M76"/>
      <c r="N76" s="14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</row>
    <row r="77" spans="1:397" ht="26.25" x14ac:dyDescent="0.4">
      <c r="A77" s="46"/>
      <c r="B77" s="202"/>
      <c r="C77" s="202"/>
      <c r="D77" s="202"/>
      <c r="E77" s="202"/>
      <c r="F77" s="48"/>
      <c r="G77" s="48"/>
      <c r="H77" s="48"/>
      <c r="I77" s="48"/>
      <c r="L77" s="40"/>
      <c r="M77"/>
      <c r="N77" s="14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</row>
    <row r="78" spans="1:397" ht="26.25" x14ac:dyDescent="0.4">
      <c r="A78" s="46"/>
      <c r="B78" s="46"/>
      <c r="C78" s="46"/>
      <c r="D78" s="46"/>
      <c r="E78" s="46"/>
      <c r="F78" s="48"/>
      <c r="G78" s="48"/>
      <c r="H78" s="48"/>
      <c r="I78" s="48"/>
      <c r="L78" s="40"/>
      <c r="M78"/>
      <c r="N78" s="14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</row>
    <row r="79" spans="1:397" ht="26.25" x14ac:dyDescent="0.4">
      <c r="A79" s="46"/>
      <c r="B79" s="46"/>
      <c r="C79" s="46"/>
      <c r="D79" s="46"/>
      <c r="E79" s="46"/>
      <c r="F79" s="48"/>
      <c r="G79" s="48"/>
      <c r="H79" s="48"/>
      <c r="I79" s="48"/>
      <c r="L79" s="40"/>
      <c r="M79"/>
      <c r="N79" s="14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</row>
    <row r="80" spans="1:397" ht="26.25" x14ac:dyDescent="0.4">
      <c r="A80" s="46"/>
      <c r="B80" s="46"/>
      <c r="C80" s="46"/>
      <c r="D80" s="46"/>
      <c r="E80" s="46"/>
      <c r="F80" s="48"/>
      <c r="G80" s="48"/>
      <c r="H80" s="48"/>
      <c r="I80" s="48"/>
      <c r="L80" s="40"/>
      <c r="M80"/>
      <c r="N80" s="14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</row>
    <row r="81" spans="1:397" ht="26.25" x14ac:dyDescent="0.4">
      <c r="A81" s="46"/>
      <c r="B81" s="46"/>
      <c r="C81" s="46"/>
      <c r="D81" s="46"/>
      <c r="E81" s="46"/>
      <c r="F81" s="48"/>
      <c r="G81" s="48"/>
      <c r="H81" s="48"/>
      <c r="I81" s="48"/>
      <c r="L81" s="40"/>
      <c r="M81"/>
      <c r="N81" s="14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</row>
    <row r="82" spans="1:397" ht="26.25" x14ac:dyDescent="0.4">
      <c r="A82" s="46"/>
      <c r="B82" s="46"/>
      <c r="C82" s="46"/>
      <c r="D82" s="46"/>
      <c r="E82" s="46"/>
      <c r="F82" s="48"/>
      <c r="G82" s="48"/>
      <c r="H82" s="48"/>
      <c r="I82" s="48"/>
      <c r="L82" s="40"/>
      <c r="M82"/>
      <c r="N82" s="14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</row>
    <row r="83" spans="1:397" ht="26.25" x14ac:dyDescent="0.4">
      <c r="A83" s="46"/>
      <c r="B83" s="46"/>
      <c r="C83" s="46"/>
      <c r="D83" s="46"/>
      <c r="E83" s="46"/>
      <c r="F83" s="48"/>
      <c r="G83" s="48"/>
      <c r="H83" s="48"/>
      <c r="I83" s="48"/>
      <c r="L83" s="40"/>
      <c r="M83"/>
      <c r="N83" s="14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</row>
    <row r="84" spans="1:397" ht="26.25" x14ac:dyDescent="0.4">
      <c r="A84" s="46"/>
      <c r="B84" s="46"/>
      <c r="C84" s="46"/>
      <c r="D84" s="46"/>
      <c r="E84" s="46"/>
      <c r="F84" s="48"/>
      <c r="G84" s="48"/>
      <c r="H84" s="48"/>
      <c r="I84" s="48"/>
      <c r="L84" s="40"/>
      <c r="M84"/>
      <c r="N84" s="14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</row>
    <row r="85" spans="1:397" ht="26.25" x14ac:dyDescent="0.4">
      <c r="A85" s="46"/>
      <c r="B85" s="46"/>
      <c r="C85" s="46"/>
      <c r="D85" s="46"/>
      <c r="E85" s="46"/>
      <c r="F85" s="48"/>
      <c r="G85" s="48"/>
      <c r="H85" s="48"/>
      <c r="I85" s="48"/>
      <c r="L85" s="40"/>
      <c r="M85"/>
      <c r="N85" s="14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</row>
    <row r="86" spans="1:397" ht="26.25" x14ac:dyDescent="0.4">
      <c r="A86" s="46"/>
      <c r="B86" s="46"/>
      <c r="C86" s="46"/>
      <c r="D86" s="46"/>
      <c r="E86" s="46"/>
      <c r="F86" s="48"/>
      <c r="G86" s="48"/>
      <c r="H86" s="48"/>
      <c r="I86" s="48"/>
      <c r="L86" s="40"/>
      <c r="M86"/>
      <c r="N86" s="14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</row>
    <row r="87" spans="1:397" x14ac:dyDescent="0.3">
      <c r="L87" s="40"/>
      <c r="M87"/>
      <c r="N87" s="14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</row>
  </sheetData>
  <mergeCells count="43">
    <mergeCell ref="B77:E77"/>
    <mergeCell ref="H51:H52"/>
    <mergeCell ref="A57:A58"/>
    <mergeCell ref="B57:B58"/>
    <mergeCell ref="B59:E59"/>
    <mergeCell ref="B69:E69"/>
    <mergeCell ref="B70:E72"/>
    <mergeCell ref="B74:E74"/>
    <mergeCell ref="A51:A52"/>
    <mergeCell ref="B51:B52"/>
    <mergeCell ref="C51:C52"/>
    <mergeCell ref="D51:D52"/>
    <mergeCell ref="G51:G52"/>
    <mergeCell ref="I51:I52"/>
    <mergeCell ref="A42:A47"/>
    <mergeCell ref="B42:B47"/>
    <mergeCell ref="D42:D43"/>
    <mergeCell ref="D44:D45"/>
    <mergeCell ref="D46:D47"/>
    <mergeCell ref="A48:A50"/>
    <mergeCell ref="B48:B50"/>
    <mergeCell ref="D48:D50"/>
    <mergeCell ref="A33:A41"/>
    <mergeCell ref="B33:B41"/>
    <mergeCell ref="D33:D34"/>
    <mergeCell ref="D35:D36"/>
    <mergeCell ref="D37:D38"/>
    <mergeCell ref="D39:D41"/>
    <mergeCell ref="A24:A32"/>
    <mergeCell ref="B24:B32"/>
    <mergeCell ref="D24:D25"/>
    <mergeCell ref="D26:D27"/>
    <mergeCell ref="D28:D29"/>
    <mergeCell ref="D30:D32"/>
    <mergeCell ref="B7:I7"/>
    <mergeCell ref="B9:I9"/>
    <mergeCell ref="A12:B12"/>
    <mergeCell ref="A13:A23"/>
    <mergeCell ref="B13:B23"/>
    <mergeCell ref="D13:D14"/>
    <mergeCell ref="D15:D17"/>
    <mergeCell ref="D18:D20"/>
    <mergeCell ref="D21:D23"/>
  </mergeCells>
  <pageMargins left="0.88" right="0.70866141732283472" top="0.34" bottom="0.25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G89"/>
  <sheetViews>
    <sheetView view="pageBreakPreview" zoomScale="60" zoomScaleNormal="100" workbookViewId="0">
      <selection sqref="A1:XFD1048576"/>
    </sheetView>
  </sheetViews>
  <sheetFormatPr defaultRowHeight="19.5" x14ac:dyDescent="0.3"/>
  <cols>
    <col min="2" max="2" width="127.140625" customWidth="1"/>
    <col min="3" max="3" width="30.28515625" customWidth="1"/>
    <col min="4" max="4" width="17.5703125" customWidth="1"/>
    <col min="5" max="5" width="27.5703125" style="2" hidden="1" customWidth="1"/>
    <col min="6" max="7" width="24.42578125" style="3" hidden="1" customWidth="1"/>
    <col min="8" max="8" width="27.5703125" style="3" customWidth="1"/>
    <col min="9" max="9" width="27.85546875" style="3" customWidth="1"/>
    <col min="10" max="10" width="19.7109375" style="50" hidden="1" customWidth="1"/>
    <col min="11" max="11" width="18.7109375" style="3" hidden="1" customWidth="1"/>
    <col min="12" max="12" width="14.5703125" style="3" hidden="1" customWidth="1"/>
    <col min="13" max="257" width="9.140625" style="3"/>
    <col min="258" max="258" width="76.5703125" style="3" customWidth="1"/>
    <col min="259" max="259" width="16" style="3" customWidth="1"/>
    <col min="260" max="260" width="11" style="3" customWidth="1"/>
    <col min="261" max="262" width="24.5703125" style="3" customWidth="1"/>
    <col min="263" max="397" width="9.140625" style="3"/>
    <col min="514" max="514" width="76.5703125" customWidth="1"/>
    <col min="515" max="515" width="16" customWidth="1"/>
    <col min="516" max="516" width="11" customWidth="1"/>
    <col min="517" max="518" width="24.5703125" customWidth="1"/>
    <col min="770" max="770" width="76.5703125" customWidth="1"/>
    <col min="771" max="771" width="16" customWidth="1"/>
    <col min="772" max="772" width="11" customWidth="1"/>
    <col min="773" max="774" width="24.5703125" customWidth="1"/>
    <col min="1026" max="1026" width="76.5703125" customWidth="1"/>
    <col min="1027" max="1027" width="16" customWidth="1"/>
    <col min="1028" max="1028" width="11" customWidth="1"/>
    <col min="1029" max="1030" width="24.5703125" customWidth="1"/>
    <col min="1282" max="1282" width="76.5703125" customWidth="1"/>
    <col min="1283" max="1283" width="16" customWidth="1"/>
    <col min="1284" max="1284" width="11" customWidth="1"/>
    <col min="1285" max="1286" width="24.5703125" customWidth="1"/>
    <col min="1538" max="1538" width="76.5703125" customWidth="1"/>
    <col min="1539" max="1539" width="16" customWidth="1"/>
    <col min="1540" max="1540" width="11" customWidth="1"/>
    <col min="1541" max="1542" width="24.5703125" customWidth="1"/>
    <col min="1794" max="1794" width="76.5703125" customWidth="1"/>
    <col min="1795" max="1795" width="16" customWidth="1"/>
    <col min="1796" max="1796" width="11" customWidth="1"/>
    <col min="1797" max="1798" width="24.5703125" customWidth="1"/>
    <col min="2050" max="2050" width="76.5703125" customWidth="1"/>
    <col min="2051" max="2051" width="16" customWidth="1"/>
    <col min="2052" max="2052" width="11" customWidth="1"/>
    <col min="2053" max="2054" width="24.5703125" customWidth="1"/>
    <col min="2306" max="2306" width="76.5703125" customWidth="1"/>
    <col min="2307" max="2307" width="16" customWidth="1"/>
    <col min="2308" max="2308" width="11" customWidth="1"/>
    <col min="2309" max="2310" width="24.5703125" customWidth="1"/>
    <col min="2562" max="2562" width="76.5703125" customWidth="1"/>
    <col min="2563" max="2563" width="16" customWidth="1"/>
    <col min="2564" max="2564" width="11" customWidth="1"/>
    <col min="2565" max="2566" width="24.5703125" customWidth="1"/>
    <col min="2818" max="2818" width="76.5703125" customWidth="1"/>
    <col min="2819" max="2819" width="16" customWidth="1"/>
    <col min="2820" max="2820" width="11" customWidth="1"/>
    <col min="2821" max="2822" width="24.5703125" customWidth="1"/>
    <col min="3074" max="3074" width="76.5703125" customWidth="1"/>
    <col min="3075" max="3075" width="16" customWidth="1"/>
    <col min="3076" max="3076" width="11" customWidth="1"/>
    <col min="3077" max="3078" width="24.5703125" customWidth="1"/>
    <col min="3330" max="3330" width="76.5703125" customWidth="1"/>
    <col min="3331" max="3331" width="16" customWidth="1"/>
    <col min="3332" max="3332" width="11" customWidth="1"/>
    <col min="3333" max="3334" width="24.5703125" customWidth="1"/>
    <col min="3586" max="3586" width="76.5703125" customWidth="1"/>
    <col min="3587" max="3587" width="16" customWidth="1"/>
    <col min="3588" max="3588" width="11" customWidth="1"/>
    <col min="3589" max="3590" width="24.5703125" customWidth="1"/>
    <col min="3842" max="3842" width="76.5703125" customWidth="1"/>
    <col min="3843" max="3843" width="16" customWidth="1"/>
    <col min="3844" max="3844" width="11" customWidth="1"/>
    <col min="3845" max="3846" width="24.5703125" customWidth="1"/>
    <col min="4098" max="4098" width="76.5703125" customWidth="1"/>
    <col min="4099" max="4099" width="16" customWidth="1"/>
    <col min="4100" max="4100" width="11" customWidth="1"/>
    <col min="4101" max="4102" width="24.5703125" customWidth="1"/>
    <col min="4354" max="4354" width="76.5703125" customWidth="1"/>
    <col min="4355" max="4355" width="16" customWidth="1"/>
    <col min="4356" max="4356" width="11" customWidth="1"/>
    <col min="4357" max="4358" width="24.5703125" customWidth="1"/>
    <col min="4610" max="4610" width="76.5703125" customWidth="1"/>
    <col min="4611" max="4611" width="16" customWidth="1"/>
    <col min="4612" max="4612" width="11" customWidth="1"/>
    <col min="4613" max="4614" width="24.5703125" customWidth="1"/>
    <col min="4866" max="4866" width="76.5703125" customWidth="1"/>
    <col min="4867" max="4867" width="16" customWidth="1"/>
    <col min="4868" max="4868" width="11" customWidth="1"/>
    <col min="4869" max="4870" width="24.5703125" customWidth="1"/>
    <col min="5122" max="5122" width="76.5703125" customWidth="1"/>
    <col min="5123" max="5123" width="16" customWidth="1"/>
    <col min="5124" max="5124" width="11" customWidth="1"/>
    <col min="5125" max="5126" width="24.5703125" customWidth="1"/>
    <col min="5378" max="5378" width="76.5703125" customWidth="1"/>
    <col min="5379" max="5379" width="16" customWidth="1"/>
    <col min="5380" max="5380" width="11" customWidth="1"/>
    <col min="5381" max="5382" width="24.5703125" customWidth="1"/>
    <col min="5634" max="5634" width="76.5703125" customWidth="1"/>
    <col min="5635" max="5635" width="16" customWidth="1"/>
    <col min="5636" max="5636" width="11" customWidth="1"/>
    <col min="5637" max="5638" width="24.5703125" customWidth="1"/>
    <col min="5890" max="5890" width="76.5703125" customWidth="1"/>
    <col min="5891" max="5891" width="16" customWidth="1"/>
    <col min="5892" max="5892" width="11" customWidth="1"/>
    <col min="5893" max="5894" width="24.5703125" customWidth="1"/>
    <col min="6146" max="6146" width="76.5703125" customWidth="1"/>
    <col min="6147" max="6147" width="16" customWidth="1"/>
    <col min="6148" max="6148" width="11" customWidth="1"/>
    <col min="6149" max="6150" width="24.5703125" customWidth="1"/>
    <col min="6402" max="6402" width="76.5703125" customWidth="1"/>
    <col min="6403" max="6403" width="16" customWidth="1"/>
    <col min="6404" max="6404" width="11" customWidth="1"/>
    <col min="6405" max="6406" width="24.5703125" customWidth="1"/>
    <col min="6658" max="6658" width="76.5703125" customWidth="1"/>
    <col min="6659" max="6659" width="16" customWidth="1"/>
    <col min="6660" max="6660" width="11" customWidth="1"/>
    <col min="6661" max="6662" width="24.5703125" customWidth="1"/>
    <col min="6914" max="6914" width="76.5703125" customWidth="1"/>
    <col min="6915" max="6915" width="16" customWidth="1"/>
    <col min="6916" max="6916" width="11" customWidth="1"/>
    <col min="6917" max="6918" width="24.5703125" customWidth="1"/>
    <col min="7170" max="7170" width="76.5703125" customWidth="1"/>
    <col min="7171" max="7171" width="16" customWidth="1"/>
    <col min="7172" max="7172" width="11" customWidth="1"/>
    <col min="7173" max="7174" width="24.5703125" customWidth="1"/>
    <col min="7426" max="7426" width="76.5703125" customWidth="1"/>
    <col min="7427" max="7427" width="16" customWidth="1"/>
    <col min="7428" max="7428" width="11" customWidth="1"/>
    <col min="7429" max="7430" width="24.5703125" customWidth="1"/>
    <col min="7682" max="7682" width="76.5703125" customWidth="1"/>
    <col min="7683" max="7683" width="16" customWidth="1"/>
    <col min="7684" max="7684" width="11" customWidth="1"/>
    <col min="7685" max="7686" width="24.5703125" customWidth="1"/>
    <col min="7938" max="7938" width="76.5703125" customWidth="1"/>
    <col min="7939" max="7939" width="16" customWidth="1"/>
    <col min="7940" max="7940" width="11" customWidth="1"/>
    <col min="7941" max="7942" width="24.5703125" customWidth="1"/>
    <col min="8194" max="8194" width="76.5703125" customWidth="1"/>
    <col min="8195" max="8195" width="16" customWidth="1"/>
    <col min="8196" max="8196" width="11" customWidth="1"/>
    <col min="8197" max="8198" width="24.5703125" customWidth="1"/>
    <col min="8450" max="8450" width="76.5703125" customWidth="1"/>
    <col min="8451" max="8451" width="16" customWidth="1"/>
    <col min="8452" max="8452" width="11" customWidth="1"/>
    <col min="8453" max="8454" width="24.5703125" customWidth="1"/>
    <col min="8706" max="8706" width="76.5703125" customWidth="1"/>
    <col min="8707" max="8707" width="16" customWidth="1"/>
    <col min="8708" max="8708" width="11" customWidth="1"/>
    <col min="8709" max="8710" width="24.5703125" customWidth="1"/>
    <col min="8962" max="8962" width="76.5703125" customWidth="1"/>
    <col min="8963" max="8963" width="16" customWidth="1"/>
    <col min="8964" max="8964" width="11" customWidth="1"/>
    <col min="8965" max="8966" width="24.5703125" customWidth="1"/>
    <col min="9218" max="9218" width="76.5703125" customWidth="1"/>
    <col min="9219" max="9219" width="16" customWidth="1"/>
    <col min="9220" max="9220" width="11" customWidth="1"/>
    <col min="9221" max="9222" width="24.5703125" customWidth="1"/>
    <col min="9474" max="9474" width="76.5703125" customWidth="1"/>
    <col min="9475" max="9475" width="16" customWidth="1"/>
    <col min="9476" max="9476" width="11" customWidth="1"/>
    <col min="9477" max="9478" width="24.5703125" customWidth="1"/>
    <col min="9730" max="9730" width="76.5703125" customWidth="1"/>
    <col min="9731" max="9731" width="16" customWidth="1"/>
    <col min="9732" max="9732" width="11" customWidth="1"/>
    <col min="9733" max="9734" width="24.5703125" customWidth="1"/>
    <col min="9986" max="9986" width="76.5703125" customWidth="1"/>
    <col min="9987" max="9987" width="16" customWidth="1"/>
    <col min="9988" max="9988" width="11" customWidth="1"/>
    <col min="9989" max="9990" width="24.5703125" customWidth="1"/>
    <col min="10242" max="10242" width="76.5703125" customWidth="1"/>
    <col min="10243" max="10243" width="16" customWidth="1"/>
    <col min="10244" max="10244" width="11" customWidth="1"/>
    <col min="10245" max="10246" width="24.5703125" customWidth="1"/>
    <col min="10498" max="10498" width="76.5703125" customWidth="1"/>
    <col min="10499" max="10499" width="16" customWidth="1"/>
    <col min="10500" max="10500" width="11" customWidth="1"/>
    <col min="10501" max="10502" width="24.5703125" customWidth="1"/>
    <col min="10754" max="10754" width="76.5703125" customWidth="1"/>
    <col min="10755" max="10755" width="16" customWidth="1"/>
    <col min="10756" max="10756" width="11" customWidth="1"/>
    <col min="10757" max="10758" width="24.5703125" customWidth="1"/>
    <col min="11010" max="11010" width="76.5703125" customWidth="1"/>
    <col min="11011" max="11011" width="16" customWidth="1"/>
    <col min="11012" max="11012" width="11" customWidth="1"/>
    <col min="11013" max="11014" width="24.5703125" customWidth="1"/>
    <col min="11266" max="11266" width="76.5703125" customWidth="1"/>
    <col min="11267" max="11267" width="16" customWidth="1"/>
    <col min="11268" max="11268" width="11" customWidth="1"/>
    <col min="11269" max="11270" width="24.5703125" customWidth="1"/>
    <col min="11522" max="11522" width="76.5703125" customWidth="1"/>
    <col min="11523" max="11523" width="16" customWidth="1"/>
    <col min="11524" max="11524" width="11" customWidth="1"/>
    <col min="11525" max="11526" width="24.5703125" customWidth="1"/>
    <col min="11778" max="11778" width="76.5703125" customWidth="1"/>
    <col min="11779" max="11779" width="16" customWidth="1"/>
    <col min="11780" max="11780" width="11" customWidth="1"/>
    <col min="11781" max="11782" width="24.5703125" customWidth="1"/>
    <col min="12034" max="12034" width="76.5703125" customWidth="1"/>
    <col min="12035" max="12035" width="16" customWidth="1"/>
    <col min="12036" max="12036" width="11" customWidth="1"/>
    <col min="12037" max="12038" width="24.5703125" customWidth="1"/>
    <col min="12290" max="12290" width="76.5703125" customWidth="1"/>
    <col min="12291" max="12291" width="16" customWidth="1"/>
    <col min="12292" max="12292" width="11" customWidth="1"/>
    <col min="12293" max="12294" width="24.5703125" customWidth="1"/>
    <col min="12546" max="12546" width="76.5703125" customWidth="1"/>
    <col min="12547" max="12547" width="16" customWidth="1"/>
    <col min="12548" max="12548" width="11" customWidth="1"/>
    <col min="12549" max="12550" width="24.5703125" customWidth="1"/>
    <col min="12802" max="12802" width="76.5703125" customWidth="1"/>
    <col min="12803" max="12803" width="16" customWidth="1"/>
    <col min="12804" max="12804" width="11" customWidth="1"/>
    <col min="12805" max="12806" width="24.5703125" customWidth="1"/>
    <col min="13058" max="13058" width="76.5703125" customWidth="1"/>
    <col min="13059" max="13059" width="16" customWidth="1"/>
    <col min="13060" max="13060" width="11" customWidth="1"/>
    <col min="13061" max="13062" width="24.5703125" customWidth="1"/>
    <col min="13314" max="13314" width="76.5703125" customWidth="1"/>
    <col min="13315" max="13315" width="16" customWidth="1"/>
    <col min="13316" max="13316" width="11" customWidth="1"/>
    <col min="13317" max="13318" width="24.5703125" customWidth="1"/>
    <col min="13570" max="13570" width="76.5703125" customWidth="1"/>
    <col min="13571" max="13571" width="16" customWidth="1"/>
    <col min="13572" max="13572" width="11" customWidth="1"/>
    <col min="13573" max="13574" width="24.5703125" customWidth="1"/>
    <col min="13826" max="13826" width="76.5703125" customWidth="1"/>
    <col min="13827" max="13827" width="16" customWidth="1"/>
    <col min="13828" max="13828" width="11" customWidth="1"/>
    <col min="13829" max="13830" width="24.5703125" customWidth="1"/>
    <col min="14082" max="14082" width="76.5703125" customWidth="1"/>
    <col min="14083" max="14083" width="16" customWidth="1"/>
    <col min="14084" max="14084" width="11" customWidth="1"/>
    <col min="14085" max="14086" width="24.5703125" customWidth="1"/>
    <col min="14338" max="14338" width="76.5703125" customWidth="1"/>
    <col min="14339" max="14339" width="16" customWidth="1"/>
    <col min="14340" max="14340" width="11" customWidth="1"/>
    <col min="14341" max="14342" width="24.5703125" customWidth="1"/>
    <col min="14594" max="14594" width="76.5703125" customWidth="1"/>
    <col min="14595" max="14595" width="16" customWidth="1"/>
    <col min="14596" max="14596" width="11" customWidth="1"/>
    <col min="14597" max="14598" width="24.5703125" customWidth="1"/>
    <col min="14850" max="14850" width="76.5703125" customWidth="1"/>
    <col min="14851" max="14851" width="16" customWidth="1"/>
    <col min="14852" max="14852" width="11" customWidth="1"/>
    <col min="14853" max="14854" width="24.5703125" customWidth="1"/>
    <col min="15106" max="15106" width="76.5703125" customWidth="1"/>
    <col min="15107" max="15107" width="16" customWidth="1"/>
    <col min="15108" max="15108" width="11" customWidth="1"/>
    <col min="15109" max="15110" width="24.5703125" customWidth="1"/>
    <col min="15362" max="15362" width="76.5703125" customWidth="1"/>
    <col min="15363" max="15363" width="16" customWidth="1"/>
    <col min="15364" max="15364" width="11" customWidth="1"/>
    <col min="15365" max="15366" width="24.5703125" customWidth="1"/>
    <col min="15618" max="15618" width="76.5703125" customWidth="1"/>
    <col min="15619" max="15619" width="16" customWidth="1"/>
    <col min="15620" max="15620" width="11" customWidth="1"/>
    <col min="15621" max="15622" width="24.5703125" customWidth="1"/>
    <col min="15874" max="15874" width="76.5703125" customWidth="1"/>
    <col min="15875" max="15875" width="16" customWidth="1"/>
    <col min="15876" max="15876" width="11" customWidth="1"/>
    <col min="15877" max="15878" width="24.5703125" customWidth="1"/>
    <col min="16130" max="16130" width="76.5703125" customWidth="1"/>
    <col min="16131" max="16131" width="16" customWidth="1"/>
    <col min="16132" max="16132" width="11" customWidth="1"/>
    <col min="16133" max="16134" width="24.5703125" customWidth="1"/>
  </cols>
  <sheetData>
    <row r="1" spans="1:397" ht="20.25" x14ac:dyDescent="0.3">
      <c r="C1" s="1" t="s">
        <v>0</v>
      </c>
      <c r="J1" s="4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</row>
    <row r="2" spans="1:397" ht="20.25" x14ac:dyDescent="0.3">
      <c r="C2" s="1" t="s">
        <v>1</v>
      </c>
      <c r="J2" s="4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</row>
    <row r="3" spans="1:397" ht="20.25" x14ac:dyDescent="0.3">
      <c r="C3" s="4" t="s">
        <v>81</v>
      </c>
      <c r="J3" s="4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</row>
    <row r="4" spans="1:397" ht="17.25" customHeight="1" x14ac:dyDescent="0.3">
      <c r="C4" t="s">
        <v>2</v>
      </c>
      <c r="J4" s="4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</row>
    <row r="5" spans="1:397" hidden="1" x14ac:dyDescent="0.3">
      <c r="J5" s="4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</row>
    <row r="6" spans="1:397" ht="10.5" hidden="1" customHeight="1" x14ac:dyDescent="0.3">
      <c r="J6" s="4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</row>
    <row r="7" spans="1:397" ht="20.25" x14ac:dyDescent="0.3">
      <c r="B7" s="182" t="s">
        <v>37</v>
      </c>
      <c r="C7" s="182"/>
      <c r="D7" s="182"/>
      <c r="E7" s="182"/>
      <c r="F7" s="182"/>
      <c r="G7" s="182"/>
      <c r="H7" s="182"/>
      <c r="I7" s="182"/>
      <c r="J7" s="4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</row>
    <row r="8" spans="1:397" ht="20.25" hidden="1" x14ac:dyDescent="0.3">
      <c r="B8" s="1" t="s">
        <v>2</v>
      </c>
      <c r="C8" s="1"/>
      <c r="D8" s="1"/>
      <c r="J8" s="4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</row>
    <row r="9" spans="1:397" ht="54" customHeight="1" x14ac:dyDescent="0.3">
      <c r="B9" s="183" t="s">
        <v>38</v>
      </c>
      <c r="C9" s="183"/>
      <c r="D9" s="183"/>
      <c r="E9" s="183"/>
      <c r="F9" s="183"/>
      <c r="G9" s="183"/>
      <c r="H9" s="183"/>
      <c r="I9" s="183"/>
      <c r="J9" s="4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</row>
    <row r="10" spans="1:397" ht="5.25" customHeight="1" x14ac:dyDescent="0.3"/>
    <row r="11" spans="1:397" ht="10.5" customHeight="1" thickBot="1" x14ac:dyDescent="0.35">
      <c r="J11" s="4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</row>
    <row r="12" spans="1:397" ht="47.25" thickBot="1" x14ac:dyDescent="0.35">
      <c r="A12" s="184" t="s">
        <v>3</v>
      </c>
      <c r="B12" s="185"/>
      <c r="C12" s="5" t="s">
        <v>4</v>
      </c>
      <c r="D12" s="6" t="s">
        <v>5</v>
      </c>
      <c r="E12" s="7" t="s">
        <v>6</v>
      </c>
      <c r="F12" s="7" t="s">
        <v>6</v>
      </c>
      <c r="G12" s="77" t="s">
        <v>6</v>
      </c>
      <c r="H12" s="77" t="s">
        <v>55</v>
      </c>
      <c r="I12" s="76" t="s">
        <v>56</v>
      </c>
      <c r="J12" s="51"/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</row>
    <row r="13" spans="1:397" ht="26.25" x14ac:dyDescent="0.35">
      <c r="A13" s="186">
        <v>1</v>
      </c>
      <c r="B13" s="220" t="s">
        <v>58</v>
      </c>
      <c r="C13" s="9" t="s">
        <v>8</v>
      </c>
      <c r="D13" s="192" t="s">
        <v>9</v>
      </c>
      <c r="E13" s="10">
        <v>42.6</v>
      </c>
      <c r="F13" s="10">
        <v>55.38</v>
      </c>
      <c r="G13" s="111">
        <f>G16*1.2</f>
        <v>108</v>
      </c>
      <c r="H13" s="88">
        <f>H16*1.2</f>
        <v>108</v>
      </c>
      <c r="I13" s="88">
        <f t="shared" ref="I13:I19" si="0">H13*1.2</f>
        <v>129.6</v>
      </c>
      <c r="J13" s="52"/>
      <c r="K13" s="11">
        <f>K16*1.2</f>
        <v>74.88</v>
      </c>
      <c r="L13" s="1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</row>
    <row r="14" spans="1:397" ht="26.25" x14ac:dyDescent="0.35">
      <c r="A14" s="187"/>
      <c r="B14" s="221"/>
      <c r="C14" s="13" t="s">
        <v>10</v>
      </c>
      <c r="D14" s="193"/>
      <c r="E14" s="14">
        <v>55</v>
      </c>
      <c r="F14" s="14">
        <v>71.5</v>
      </c>
      <c r="G14" s="22">
        <v>130</v>
      </c>
      <c r="H14" s="89">
        <v>135.5</v>
      </c>
      <c r="I14" s="89">
        <f t="shared" si="0"/>
        <v>162.6</v>
      </c>
      <c r="J14" s="52"/>
      <c r="K14" s="11">
        <f>K17*1.2</f>
        <v>96.335999999999999</v>
      </c>
      <c r="L14" s="1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</row>
    <row r="15" spans="1:397" ht="26.25" x14ac:dyDescent="0.35">
      <c r="A15" s="187"/>
      <c r="B15" s="221"/>
      <c r="C15" s="15" t="s">
        <v>40</v>
      </c>
      <c r="D15" s="194" t="s">
        <v>11</v>
      </c>
      <c r="E15" s="14"/>
      <c r="F15" s="14"/>
      <c r="G15" s="22">
        <v>22.1</v>
      </c>
      <c r="H15" s="113">
        <f>H18*1.15</f>
        <v>37.949999999999996</v>
      </c>
      <c r="I15" s="90">
        <f t="shared" si="0"/>
        <v>45.539999999999992</v>
      </c>
      <c r="J15" s="52"/>
      <c r="K15" s="11"/>
      <c r="L15" s="1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</row>
    <row r="16" spans="1:397" ht="26.25" x14ac:dyDescent="0.35">
      <c r="A16" s="187"/>
      <c r="B16" s="221"/>
      <c r="C16" s="13" t="s">
        <v>8</v>
      </c>
      <c r="D16" s="195"/>
      <c r="E16" s="14">
        <v>38</v>
      </c>
      <c r="F16" s="14">
        <v>49.4</v>
      </c>
      <c r="G16" s="22">
        <v>90</v>
      </c>
      <c r="H16" s="89">
        <v>90</v>
      </c>
      <c r="I16" s="89">
        <f t="shared" si="0"/>
        <v>108</v>
      </c>
      <c r="J16" s="52"/>
      <c r="K16" s="11">
        <f t="shared" ref="K16" si="1">K19*1.2</f>
        <v>62.4</v>
      </c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</row>
    <row r="17" spans="1:397" ht="26.25" x14ac:dyDescent="0.35">
      <c r="A17" s="187"/>
      <c r="B17" s="221"/>
      <c r="C17" s="13" t="s">
        <v>10</v>
      </c>
      <c r="D17" s="193"/>
      <c r="E17" s="14">
        <v>48.6</v>
      </c>
      <c r="F17" s="14">
        <v>63.180000000000007</v>
      </c>
      <c r="G17" s="22">
        <v>110</v>
      </c>
      <c r="H17" s="99">
        <v>115</v>
      </c>
      <c r="I17" s="89">
        <f t="shared" si="0"/>
        <v>138</v>
      </c>
      <c r="J17" s="52"/>
      <c r="K17" s="11">
        <f>K20*1.2</f>
        <v>80.28</v>
      </c>
      <c r="L17" s="1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</row>
    <row r="18" spans="1:397" ht="26.25" x14ac:dyDescent="0.35">
      <c r="A18" s="187"/>
      <c r="B18" s="221"/>
      <c r="C18" s="15" t="s">
        <v>40</v>
      </c>
      <c r="D18" s="194" t="s">
        <v>12</v>
      </c>
      <c r="E18" s="14"/>
      <c r="F18" s="14"/>
      <c r="G18" s="87">
        <v>19.899999999999999</v>
      </c>
      <c r="H18" s="89">
        <f>H21*1.1</f>
        <v>33</v>
      </c>
      <c r="I18" s="98">
        <f t="shared" si="0"/>
        <v>39.6</v>
      </c>
      <c r="J18" s="52"/>
      <c r="K18" s="11"/>
      <c r="L18" s="1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</row>
    <row r="19" spans="1:397" ht="26.25" x14ac:dyDescent="0.35">
      <c r="A19" s="187"/>
      <c r="B19" s="221"/>
      <c r="C19" s="15" t="s">
        <v>8</v>
      </c>
      <c r="D19" s="195"/>
      <c r="E19" s="14">
        <v>35.4</v>
      </c>
      <c r="F19" s="14">
        <v>46.02</v>
      </c>
      <c r="G19" s="22">
        <v>75</v>
      </c>
      <c r="H19" s="90">
        <v>75</v>
      </c>
      <c r="I19" s="90">
        <f t="shared" si="0"/>
        <v>90</v>
      </c>
      <c r="J19" s="52"/>
      <c r="K19" s="14">
        <v>52</v>
      </c>
      <c r="L19" s="1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</row>
    <row r="20" spans="1:397" ht="26.25" x14ac:dyDescent="0.35">
      <c r="A20" s="187"/>
      <c r="B20" s="221"/>
      <c r="C20" s="13" t="s">
        <v>10</v>
      </c>
      <c r="D20" s="193"/>
      <c r="E20" s="14">
        <v>45.5</v>
      </c>
      <c r="F20" s="14">
        <v>59.15</v>
      </c>
      <c r="G20" s="22">
        <v>90</v>
      </c>
      <c r="H20" s="89">
        <v>90</v>
      </c>
      <c r="I20" s="89">
        <f>H20*1.2</f>
        <v>108</v>
      </c>
      <c r="J20" s="52"/>
      <c r="K20" s="14">
        <v>66.900000000000006</v>
      </c>
      <c r="L20" s="1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</row>
    <row r="21" spans="1:397" ht="26.25" x14ac:dyDescent="0.35">
      <c r="A21" s="187"/>
      <c r="B21" s="221"/>
      <c r="C21" s="108" t="s">
        <v>90</v>
      </c>
      <c r="D21" s="194" t="s">
        <v>14</v>
      </c>
      <c r="E21" s="14">
        <v>13.9</v>
      </c>
      <c r="F21" s="14">
        <v>13.9</v>
      </c>
      <c r="G21" s="22">
        <v>15.7</v>
      </c>
      <c r="H21" s="113">
        <v>30</v>
      </c>
      <c r="I21" s="113">
        <f t="shared" ref="I21:I50" si="2">H21*1.2</f>
        <v>36</v>
      </c>
      <c r="J21" s="52"/>
      <c r="K21" s="11"/>
      <c r="L21" s="1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</row>
    <row r="22" spans="1:397" ht="26.25" x14ac:dyDescent="0.35">
      <c r="A22" s="187"/>
      <c r="B22" s="221"/>
      <c r="C22" s="13" t="s">
        <v>8</v>
      </c>
      <c r="D22" s="195"/>
      <c r="E22" s="17">
        <f>E19*80%</f>
        <v>28.32</v>
      </c>
      <c r="F22" s="17">
        <v>36.816000000000003</v>
      </c>
      <c r="G22" s="70">
        <v>41.6</v>
      </c>
      <c r="H22" s="89">
        <f t="shared" ref="H22:H23" si="3">ROUND(G22*110%,1)</f>
        <v>45.8</v>
      </c>
      <c r="I22" s="89">
        <f t="shared" si="2"/>
        <v>54.959999999999994</v>
      </c>
      <c r="J22" s="52"/>
      <c r="K22" s="11">
        <f>I19*0.8</f>
        <v>72</v>
      </c>
      <c r="L22" s="1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</row>
    <row r="23" spans="1:397" ht="27" thickBot="1" x14ac:dyDescent="0.4">
      <c r="A23" s="188"/>
      <c r="B23" s="222"/>
      <c r="C23" s="18" t="s">
        <v>10</v>
      </c>
      <c r="D23" s="196"/>
      <c r="E23" s="112">
        <f>E20*80%</f>
        <v>36.4</v>
      </c>
      <c r="F23" s="112">
        <v>47.32</v>
      </c>
      <c r="G23" s="112">
        <v>53.4</v>
      </c>
      <c r="H23" s="92">
        <f t="shared" si="3"/>
        <v>58.7</v>
      </c>
      <c r="I23" s="92">
        <f t="shared" si="2"/>
        <v>70.44</v>
      </c>
      <c r="J23" s="52"/>
      <c r="K23" s="11">
        <f>K20*0.8</f>
        <v>53.52000000000001</v>
      </c>
      <c r="L23" s="1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</row>
    <row r="24" spans="1:397" ht="26.25" x14ac:dyDescent="0.35">
      <c r="A24" s="186">
        <v>2</v>
      </c>
      <c r="B24" s="220" t="s">
        <v>59</v>
      </c>
      <c r="C24" s="15" t="s">
        <v>8</v>
      </c>
      <c r="D24" s="195" t="s">
        <v>9</v>
      </c>
      <c r="E24" s="21">
        <v>29.4</v>
      </c>
      <c r="F24" s="21">
        <v>38.22</v>
      </c>
      <c r="G24" s="71">
        <v>48.3</v>
      </c>
      <c r="H24" s="90">
        <f>H26*1.2</f>
        <v>67.2</v>
      </c>
      <c r="I24" s="90">
        <f t="shared" si="2"/>
        <v>80.64</v>
      </c>
      <c r="J24" s="52"/>
      <c r="K24" s="11">
        <f>K26*1.2</f>
        <v>48.095999999999997</v>
      </c>
      <c r="L24" s="1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</row>
    <row r="25" spans="1:397" ht="26.25" x14ac:dyDescent="0.35">
      <c r="A25" s="187"/>
      <c r="B25" s="221"/>
      <c r="C25" s="13" t="s">
        <v>10</v>
      </c>
      <c r="D25" s="193"/>
      <c r="E25" s="14">
        <v>33.700000000000003</v>
      </c>
      <c r="F25" s="21">
        <v>43.81</v>
      </c>
      <c r="G25" s="71">
        <v>57.7</v>
      </c>
      <c r="H25" s="127">
        <f>H27*1.2</f>
        <v>84</v>
      </c>
      <c r="I25" s="89">
        <f t="shared" si="2"/>
        <v>100.8</v>
      </c>
      <c r="J25" s="52"/>
      <c r="K25" s="11">
        <f>K27*1.2</f>
        <v>57.743999999999993</v>
      </c>
      <c r="L25" s="1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</row>
    <row r="26" spans="1:397" ht="26.25" x14ac:dyDescent="0.35">
      <c r="A26" s="187"/>
      <c r="B26" s="221"/>
      <c r="C26" s="15" t="s">
        <v>8</v>
      </c>
      <c r="D26" s="194" t="s">
        <v>11</v>
      </c>
      <c r="E26" s="14">
        <v>29.1</v>
      </c>
      <c r="F26" s="21">
        <v>37.830000000000005</v>
      </c>
      <c r="G26" s="71">
        <v>40.200000000000003</v>
      </c>
      <c r="H26" s="90">
        <v>56</v>
      </c>
      <c r="I26" s="90">
        <f t="shared" si="2"/>
        <v>67.2</v>
      </c>
      <c r="J26" s="52"/>
      <c r="K26" s="11">
        <f t="shared" ref="K26" si="4">K28*1.2</f>
        <v>40.08</v>
      </c>
      <c r="L26" s="1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</row>
    <row r="27" spans="1:397" ht="26.25" x14ac:dyDescent="0.35">
      <c r="A27" s="187"/>
      <c r="B27" s="221"/>
      <c r="C27" s="13" t="s">
        <v>10</v>
      </c>
      <c r="D27" s="193"/>
      <c r="E27" s="14">
        <v>35.1</v>
      </c>
      <c r="F27" s="21">
        <v>45.63</v>
      </c>
      <c r="G27" s="71">
        <v>48.1</v>
      </c>
      <c r="H27" s="89">
        <f>H26*1.25</f>
        <v>70</v>
      </c>
      <c r="I27" s="89">
        <f t="shared" si="2"/>
        <v>84</v>
      </c>
      <c r="J27" s="52"/>
      <c r="K27" s="11">
        <f>K29*1.2</f>
        <v>48.12</v>
      </c>
      <c r="L27" s="1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</row>
    <row r="28" spans="1:397" ht="26.25" x14ac:dyDescent="0.35">
      <c r="A28" s="187"/>
      <c r="B28" s="221"/>
      <c r="C28" s="13" t="s">
        <v>8</v>
      </c>
      <c r="D28" s="195" t="s">
        <v>12</v>
      </c>
      <c r="E28" s="22">
        <v>22.8</v>
      </c>
      <c r="F28" s="21">
        <v>29.64</v>
      </c>
      <c r="G28" s="71">
        <v>33.4</v>
      </c>
      <c r="H28" s="89">
        <f>H26*0.8</f>
        <v>44.800000000000004</v>
      </c>
      <c r="I28" s="89">
        <f t="shared" si="2"/>
        <v>53.760000000000005</v>
      </c>
      <c r="J28" s="52"/>
      <c r="K28" s="21">
        <v>33.4</v>
      </c>
      <c r="L28" s="1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</row>
    <row r="29" spans="1:397" ht="26.25" x14ac:dyDescent="0.35">
      <c r="A29" s="187"/>
      <c r="B29" s="221"/>
      <c r="C29" s="13" t="s">
        <v>10</v>
      </c>
      <c r="D29" s="193"/>
      <c r="E29" s="22">
        <v>27.3</v>
      </c>
      <c r="F29" s="21">
        <v>35.49</v>
      </c>
      <c r="G29" s="71">
        <v>40.1</v>
      </c>
      <c r="H29" s="89">
        <f>H27*0.8</f>
        <v>56</v>
      </c>
      <c r="I29" s="89">
        <f t="shared" si="2"/>
        <v>67.2</v>
      </c>
      <c r="J29" s="52"/>
      <c r="K29" s="21">
        <v>40.1</v>
      </c>
      <c r="L29" s="1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</row>
    <row r="30" spans="1:397" ht="26.25" x14ac:dyDescent="0.35">
      <c r="A30" s="187"/>
      <c r="B30" s="221"/>
      <c r="C30" s="108" t="s">
        <v>13</v>
      </c>
      <c r="D30" s="195" t="s">
        <v>14</v>
      </c>
      <c r="E30" s="21">
        <v>12.7</v>
      </c>
      <c r="F30" s="21">
        <v>12.7</v>
      </c>
      <c r="G30" s="71">
        <v>14.4</v>
      </c>
      <c r="H30" s="113">
        <v>22</v>
      </c>
      <c r="I30" s="113">
        <f t="shared" si="2"/>
        <v>26.4</v>
      </c>
      <c r="J30" s="52"/>
      <c r="K30" s="11"/>
      <c r="L30" s="1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</row>
    <row r="31" spans="1:397" ht="26.25" x14ac:dyDescent="0.35">
      <c r="A31" s="187"/>
      <c r="B31" s="221"/>
      <c r="C31" s="13" t="s">
        <v>8</v>
      </c>
      <c r="D31" s="195"/>
      <c r="E31" s="23">
        <f>E28*80%</f>
        <v>18.240000000000002</v>
      </c>
      <c r="F31" s="23">
        <v>23.712000000000003</v>
      </c>
      <c r="G31" s="72">
        <v>26.8</v>
      </c>
      <c r="H31" s="89">
        <v>29.5</v>
      </c>
      <c r="I31" s="89">
        <f t="shared" si="2"/>
        <v>35.4</v>
      </c>
      <c r="J31" s="52"/>
      <c r="K31" s="11">
        <f>I28*0.8</f>
        <v>43.00800000000001</v>
      </c>
      <c r="L31" s="1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</row>
    <row r="32" spans="1:397" ht="27" thickBot="1" x14ac:dyDescent="0.4">
      <c r="A32" s="188"/>
      <c r="B32" s="222"/>
      <c r="C32" s="13" t="s">
        <v>10</v>
      </c>
      <c r="D32" s="196"/>
      <c r="E32" s="20">
        <f>E29*80%</f>
        <v>21.840000000000003</v>
      </c>
      <c r="F32" s="20">
        <v>28.392000000000003</v>
      </c>
      <c r="G32" s="112">
        <v>32.1</v>
      </c>
      <c r="H32" s="89">
        <v>35.299999999999997</v>
      </c>
      <c r="I32" s="89">
        <f t="shared" si="2"/>
        <v>42.359999999999992</v>
      </c>
      <c r="J32" s="52"/>
      <c r="K32" s="11">
        <f>K29*0.8</f>
        <v>32.080000000000005</v>
      </c>
      <c r="L32" s="1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</row>
    <row r="33" spans="1:397" ht="27" thickBot="1" x14ac:dyDescent="0.4">
      <c r="A33" s="186">
        <v>3</v>
      </c>
      <c r="B33" s="220" t="s">
        <v>60</v>
      </c>
      <c r="C33" s="24" t="s">
        <v>8</v>
      </c>
      <c r="D33" s="192" t="s">
        <v>9</v>
      </c>
      <c r="E33" s="10">
        <v>25.9</v>
      </c>
      <c r="F33" s="10">
        <v>38.563200000000002</v>
      </c>
      <c r="G33" s="73">
        <v>43.6</v>
      </c>
      <c r="H33" s="88">
        <f>ROUND(G33*115%,1)</f>
        <v>50.1</v>
      </c>
      <c r="I33" s="93">
        <f t="shared" si="2"/>
        <v>60.12</v>
      </c>
      <c r="J33" s="52"/>
      <c r="K33" s="11">
        <f>K35*1.2</f>
        <v>43.631999999999998</v>
      </c>
      <c r="L33" s="1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</row>
    <row r="34" spans="1:397" ht="27" thickBot="1" x14ac:dyDescent="0.4">
      <c r="A34" s="187"/>
      <c r="B34" s="221"/>
      <c r="C34" s="13" t="s">
        <v>10</v>
      </c>
      <c r="D34" s="193"/>
      <c r="E34" s="21">
        <v>29.6</v>
      </c>
      <c r="F34" s="26">
        <v>44.553599999999996</v>
      </c>
      <c r="G34" s="22">
        <v>50.4</v>
      </c>
      <c r="H34" s="143">
        <f>ROUND(G34*115%,1)</f>
        <v>58</v>
      </c>
      <c r="I34" s="89">
        <f t="shared" si="2"/>
        <v>69.599999999999994</v>
      </c>
      <c r="J34" s="52"/>
      <c r="K34" s="11">
        <f>K36*1.2</f>
        <v>50.255999999999993</v>
      </c>
      <c r="L34" s="1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</row>
    <row r="35" spans="1:397" ht="29.25" customHeight="1" thickBot="1" x14ac:dyDescent="0.4">
      <c r="A35" s="187"/>
      <c r="B35" s="221"/>
      <c r="C35" s="15" t="s">
        <v>8</v>
      </c>
      <c r="D35" s="194" t="s">
        <v>11</v>
      </c>
      <c r="E35" s="14">
        <v>24.8</v>
      </c>
      <c r="F35" s="26">
        <v>32.136000000000003</v>
      </c>
      <c r="G35" s="22">
        <v>36.299999999999997</v>
      </c>
      <c r="H35" s="89">
        <f t="shared" ref="H35:H38" si="5">ROUND(G35*115%,1)</f>
        <v>41.7</v>
      </c>
      <c r="I35" s="90">
        <f t="shared" si="2"/>
        <v>50.04</v>
      </c>
      <c r="J35" s="52"/>
      <c r="K35" s="11">
        <f>K37*1.2</f>
        <v>36.36</v>
      </c>
      <c r="L35" s="12"/>
    </row>
    <row r="36" spans="1:397" ht="29.25" customHeight="1" thickBot="1" x14ac:dyDescent="0.4">
      <c r="A36" s="187"/>
      <c r="B36" s="221"/>
      <c r="C36" s="13" t="s">
        <v>10</v>
      </c>
      <c r="D36" s="193"/>
      <c r="E36" s="14">
        <v>28.1</v>
      </c>
      <c r="F36" s="26">
        <v>37.128</v>
      </c>
      <c r="G36" s="22">
        <v>41.9</v>
      </c>
      <c r="H36" s="143">
        <f t="shared" si="5"/>
        <v>48.2</v>
      </c>
      <c r="I36" s="89">
        <f t="shared" si="2"/>
        <v>57.84</v>
      </c>
      <c r="J36" s="52"/>
      <c r="K36" s="11">
        <f>K38*1.2</f>
        <v>41.879999999999995</v>
      </c>
      <c r="L36" s="12"/>
    </row>
    <row r="37" spans="1:397" ht="29.25" customHeight="1" thickBot="1" x14ac:dyDescent="0.4">
      <c r="A37" s="187"/>
      <c r="B37" s="221"/>
      <c r="C37" s="13" t="s">
        <v>8</v>
      </c>
      <c r="D37" s="195" t="s">
        <v>12</v>
      </c>
      <c r="E37" s="22">
        <v>20.6</v>
      </c>
      <c r="F37" s="26">
        <v>26.78</v>
      </c>
      <c r="G37" s="22">
        <v>30.3</v>
      </c>
      <c r="H37" s="143">
        <f t="shared" si="5"/>
        <v>34.799999999999997</v>
      </c>
      <c r="I37" s="89">
        <f t="shared" si="2"/>
        <v>41.76</v>
      </c>
      <c r="J37" s="52"/>
      <c r="K37" s="14">
        <v>30.3</v>
      </c>
      <c r="L37" s="12"/>
    </row>
    <row r="38" spans="1:397" ht="29.25" customHeight="1" x14ac:dyDescent="0.35">
      <c r="A38" s="187"/>
      <c r="B38" s="221"/>
      <c r="C38" s="13" t="s">
        <v>10</v>
      </c>
      <c r="D38" s="193"/>
      <c r="E38" s="22">
        <v>23.8</v>
      </c>
      <c r="F38" s="10">
        <v>30.94</v>
      </c>
      <c r="G38" s="71">
        <v>34.9</v>
      </c>
      <c r="H38" s="143">
        <f t="shared" si="5"/>
        <v>40.1</v>
      </c>
      <c r="I38" s="89">
        <f t="shared" si="2"/>
        <v>48.12</v>
      </c>
      <c r="J38" s="52"/>
      <c r="K38" s="21">
        <v>34.9</v>
      </c>
      <c r="L38" s="12"/>
    </row>
    <row r="39" spans="1:397" ht="29.25" customHeight="1" x14ac:dyDescent="0.35">
      <c r="A39" s="187"/>
      <c r="B39" s="221"/>
      <c r="C39" s="108" t="s">
        <v>13</v>
      </c>
      <c r="D39" s="195" t="s">
        <v>14</v>
      </c>
      <c r="E39" s="21">
        <v>12.7</v>
      </c>
      <c r="F39" s="21">
        <v>12.7</v>
      </c>
      <c r="G39" s="71">
        <v>14.4</v>
      </c>
      <c r="H39" s="113">
        <f>H30</f>
        <v>22</v>
      </c>
      <c r="I39" s="113">
        <f t="shared" si="2"/>
        <v>26.4</v>
      </c>
      <c r="J39" s="52"/>
      <c r="K39" s="8"/>
      <c r="L39" s="12"/>
    </row>
    <row r="40" spans="1:397" ht="29.25" customHeight="1" x14ac:dyDescent="0.35">
      <c r="A40" s="187"/>
      <c r="B40" s="221"/>
      <c r="C40" s="13" t="s">
        <v>8</v>
      </c>
      <c r="D40" s="195"/>
      <c r="E40" s="17">
        <f>E37*80%</f>
        <v>16.48</v>
      </c>
      <c r="F40" s="17">
        <v>21.424000000000003</v>
      </c>
      <c r="G40" s="70">
        <v>24.2</v>
      </c>
      <c r="H40" s="89">
        <f t="shared" ref="H40:H45" si="6">ROUND(G40*115%,1)</f>
        <v>27.8</v>
      </c>
      <c r="I40" s="89">
        <f t="shared" si="2"/>
        <v>33.36</v>
      </c>
      <c r="J40" s="52"/>
      <c r="K40" s="11">
        <f>I37*0.8</f>
        <v>33.408000000000001</v>
      </c>
      <c r="L40" s="12"/>
    </row>
    <row r="41" spans="1:397" ht="29.25" customHeight="1" thickBot="1" x14ac:dyDescent="0.4">
      <c r="A41" s="188"/>
      <c r="B41" s="222"/>
      <c r="C41" s="18" t="s">
        <v>10</v>
      </c>
      <c r="D41" s="196"/>
      <c r="E41" s="20">
        <f>E38*80%</f>
        <v>19.040000000000003</v>
      </c>
      <c r="F41" s="20">
        <v>24.752000000000002</v>
      </c>
      <c r="G41" s="112">
        <v>28</v>
      </c>
      <c r="H41" s="92">
        <f t="shared" si="6"/>
        <v>32.200000000000003</v>
      </c>
      <c r="I41" s="92">
        <f t="shared" si="2"/>
        <v>38.64</v>
      </c>
      <c r="J41" s="52"/>
      <c r="K41" s="11">
        <f>K38*0.8</f>
        <v>27.92</v>
      </c>
      <c r="L41" s="12"/>
    </row>
    <row r="42" spans="1:397" ht="29.25" customHeight="1" thickBot="1" x14ac:dyDescent="0.4">
      <c r="A42" s="186">
        <v>4</v>
      </c>
      <c r="B42" s="225" t="s">
        <v>89</v>
      </c>
      <c r="C42" s="24" t="s">
        <v>18</v>
      </c>
      <c r="D42" s="192">
        <v>1</v>
      </c>
      <c r="E42" s="10">
        <v>109.3</v>
      </c>
      <c r="F42" s="26">
        <v>142.09</v>
      </c>
      <c r="G42" s="111">
        <v>160.6</v>
      </c>
      <c r="H42" s="93">
        <f t="shared" si="6"/>
        <v>184.7</v>
      </c>
      <c r="I42" s="93">
        <f t="shared" si="2"/>
        <v>221.64</v>
      </c>
      <c r="J42" s="52"/>
      <c r="K42" s="11">
        <f>K44*1.2</f>
        <v>170.35199999999998</v>
      </c>
      <c r="L42" s="12"/>
    </row>
    <row r="43" spans="1:397" s="27" customFormat="1" ht="29.25" customHeight="1" thickBot="1" x14ac:dyDescent="0.4">
      <c r="A43" s="187"/>
      <c r="B43" s="226"/>
      <c r="C43" s="13" t="s">
        <v>10</v>
      </c>
      <c r="D43" s="193"/>
      <c r="E43" s="14">
        <v>138</v>
      </c>
      <c r="F43" s="26">
        <v>179.4</v>
      </c>
      <c r="G43" s="22">
        <v>202.7</v>
      </c>
      <c r="H43" s="89">
        <f t="shared" si="6"/>
        <v>233.1</v>
      </c>
      <c r="I43" s="89">
        <f t="shared" si="2"/>
        <v>279.71999999999997</v>
      </c>
      <c r="J43" s="52"/>
      <c r="K43" s="11">
        <f>K45*1.2</f>
        <v>219.02399999999997</v>
      </c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</row>
    <row r="44" spans="1:397" s="3" customFormat="1" ht="29.25" customHeight="1" thickBot="1" x14ac:dyDescent="0.4">
      <c r="A44" s="187"/>
      <c r="B44" s="226"/>
      <c r="C44" s="15" t="s">
        <v>18</v>
      </c>
      <c r="D44" s="194">
        <v>2</v>
      </c>
      <c r="E44" s="14">
        <v>92</v>
      </c>
      <c r="F44" s="26">
        <v>119.60000000000001</v>
      </c>
      <c r="G44" s="22">
        <v>135.1</v>
      </c>
      <c r="H44" s="90">
        <f t="shared" si="6"/>
        <v>155.4</v>
      </c>
      <c r="I44" s="90">
        <f t="shared" si="2"/>
        <v>186.48</v>
      </c>
      <c r="J44" s="52"/>
      <c r="K44" s="11">
        <f>K46*1.2</f>
        <v>141.95999999999998</v>
      </c>
      <c r="L44" s="12"/>
    </row>
    <row r="45" spans="1:397" s="3" customFormat="1" ht="29.25" customHeight="1" thickBot="1" x14ac:dyDescent="0.4">
      <c r="A45" s="187"/>
      <c r="B45" s="226"/>
      <c r="C45" s="13" t="s">
        <v>10</v>
      </c>
      <c r="D45" s="193"/>
      <c r="E45" s="14">
        <v>115</v>
      </c>
      <c r="F45" s="26">
        <v>149.5</v>
      </c>
      <c r="G45" s="22">
        <v>168.9</v>
      </c>
      <c r="H45" s="89">
        <f t="shared" si="6"/>
        <v>194.2</v>
      </c>
      <c r="I45" s="89">
        <f t="shared" si="2"/>
        <v>233.03999999999996</v>
      </c>
      <c r="J45" s="52"/>
      <c r="K45" s="11">
        <f>K47*1.2</f>
        <v>182.51999999999998</v>
      </c>
      <c r="L45" s="12"/>
    </row>
    <row r="46" spans="1:397" s="3" customFormat="1" ht="29.25" customHeight="1" thickBot="1" x14ac:dyDescent="0.4">
      <c r="A46" s="187"/>
      <c r="B46" s="226"/>
      <c r="C46" s="15" t="s">
        <v>18</v>
      </c>
      <c r="D46" s="194">
        <v>3</v>
      </c>
      <c r="E46" s="14">
        <v>80.5</v>
      </c>
      <c r="F46" s="26">
        <v>104.65</v>
      </c>
      <c r="G46" s="22">
        <v>118.3</v>
      </c>
      <c r="H46" s="89">
        <f t="shared" ref="H46:H47" si="7">ROUND(G46*115%,1)</f>
        <v>136</v>
      </c>
      <c r="I46" s="90">
        <f t="shared" si="2"/>
        <v>163.19999999999999</v>
      </c>
      <c r="J46" s="52"/>
      <c r="K46" s="14">
        <v>118.3</v>
      </c>
      <c r="L46" s="12"/>
    </row>
    <row r="47" spans="1:397" s="30" customFormat="1" ht="29.25" customHeight="1" thickBot="1" x14ac:dyDescent="0.4">
      <c r="A47" s="187"/>
      <c r="B47" s="237"/>
      <c r="C47" s="122" t="s">
        <v>10</v>
      </c>
      <c r="D47" s="195"/>
      <c r="E47" s="23">
        <v>103.5</v>
      </c>
      <c r="F47" s="25">
        <v>134.55000000000001</v>
      </c>
      <c r="G47" s="70">
        <v>152.1</v>
      </c>
      <c r="H47" s="89">
        <f t="shared" si="7"/>
        <v>174.9</v>
      </c>
      <c r="I47" s="99">
        <f t="shared" si="2"/>
        <v>209.88</v>
      </c>
      <c r="J47" s="52"/>
      <c r="K47" s="29">
        <v>152.1</v>
      </c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</row>
    <row r="48" spans="1:397" s="3" customFormat="1" ht="55.5" customHeight="1" x14ac:dyDescent="0.35">
      <c r="A48" s="106">
        <v>5</v>
      </c>
      <c r="B48" s="123" t="s">
        <v>88</v>
      </c>
      <c r="C48" s="9" t="s">
        <v>13</v>
      </c>
      <c r="D48" s="110" t="s">
        <v>14</v>
      </c>
      <c r="E48" s="10">
        <v>26.25</v>
      </c>
      <c r="F48" s="10">
        <v>34.125</v>
      </c>
      <c r="G48" s="111">
        <v>38.5</v>
      </c>
      <c r="H48" s="93">
        <f>ROUND(G48*115%,1)</f>
        <v>44.3</v>
      </c>
      <c r="I48" s="124">
        <f t="shared" si="2"/>
        <v>53.16</v>
      </c>
      <c r="J48" s="52"/>
      <c r="K48" s="11"/>
      <c r="L48" s="12"/>
    </row>
    <row r="49" spans="1:397" s="3" customFormat="1" ht="29.25" customHeight="1" x14ac:dyDescent="0.35">
      <c r="A49" s="234">
        <v>6</v>
      </c>
      <c r="B49" s="232" t="s">
        <v>87</v>
      </c>
      <c r="C49" s="13" t="s">
        <v>8</v>
      </c>
      <c r="D49" s="194" t="s">
        <v>14</v>
      </c>
      <c r="E49" s="21">
        <f>E46*80%</f>
        <v>64.400000000000006</v>
      </c>
      <c r="F49" s="21">
        <v>83.720000000000013</v>
      </c>
      <c r="G49" s="71">
        <v>94.6</v>
      </c>
      <c r="H49" s="89">
        <f>ROUND(G49*115%,1)</f>
        <v>108.8</v>
      </c>
      <c r="I49" s="125">
        <f t="shared" si="2"/>
        <v>130.56</v>
      </c>
      <c r="J49" s="52"/>
      <c r="K49" s="11"/>
      <c r="L49" s="12"/>
    </row>
    <row r="50" spans="1:397" s="3" customFormat="1" ht="29.25" customHeight="1" thickBot="1" x14ac:dyDescent="0.4">
      <c r="A50" s="188"/>
      <c r="B50" s="233"/>
      <c r="C50" s="18" t="s">
        <v>10</v>
      </c>
      <c r="D50" s="196"/>
      <c r="E50" s="29">
        <f>E47*80%</f>
        <v>82.800000000000011</v>
      </c>
      <c r="F50" s="29">
        <v>107.64000000000001</v>
      </c>
      <c r="G50" s="79">
        <v>121.6</v>
      </c>
      <c r="H50" s="92">
        <f>ROUND(G50*115%,1)</f>
        <v>139.80000000000001</v>
      </c>
      <c r="I50" s="126">
        <f t="shared" si="2"/>
        <v>167.76000000000002</v>
      </c>
      <c r="J50" s="52"/>
      <c r="K50" s="11"/>
      <c r="L50" s="12"/>
    </row>
    <row r="51" spans="1:397" ht="54" customHeight="1" x14ac:dyDescent="0.35">
      <c r="A51" s="149">
        <v>7</v>
      </c>
      <c r="B51" s="159" t="s">
        <v>84</v>
      </c>
      <c r="C51" s="9" t="s">
        <v>42</v>
      </c>
      <c r="D51" s="150"/>
      <c r="E51" s="10">
        <v>19.600000000000001</v>
      </c>
      <c r="F51" s="26">
        <v>19.600000000000001</v>
      </c>
      <c r="G51" s="151">
        <v>15.7</v>
      </c>
      <c r="H51" s="88">
        <v>30</v>
      </c>
      <c r="I51" s="158">
        <f>H51*1.2</f>
        <v>36</v>
      </c>
      <c r="J51" s="52"/>
      <c r="K51" s="11"/>
      <c r="L51" s="12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</row>
    <row r="52" spans="1:397" ht="57" customHeight="1" x14ac:dyDescent="0.35">
      <c r="A52" s="133">
        <v>8</v>
      </c>
      <c r="B52" s="134" t="s">
        <v>92</v>
      </c>
      <c r="C52" s="15" t="s">
        <v>42</v>
      </c>
      <c r="D52" s="103"/>
      <c r="E52" s="21"/>
      <c r="F52" s="21"/>
      <c r="G52" s="71">
        <v>14.4</v>
      </c>
      <c r="H52" s="90">
        <v>22</v>
      </c>
      <c r="I52" s="140">
        <f t="shared" ref="I52:I60" si="8">H52*1.2</f>
        <v>26.4</v>
      </c>
      <c r="J52" s="52"/>
      <c r="K52" s="11"/>
      <c r="L52" s="1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</row>
    <row r="53" spans="1:397" ht="51" customHeight="1" x14ac:dyDescent="0.35">
      <c r="A53" s="133">
        <v>9</v>
      </c>
      <c r="B53" s="134" t="s">
        <v>72</v>
      </c>
      <c r="C53" s="15" t="s">
        <v>13</v>
      </c>
      <c r="D53" s="103" t="s">
        <v>73</v>
      </c>
      <c r="E53" s="21"/>
      <c r="F53" s="21"/>
      <c r="G53" s="71"/>
      <c r="H53" s="90">
        <v>23</v>
      </c>
      <c r="I53" s="140">
        <f t="shared" si="8"/>
        <v>27.599999999999998</v>
      </c>
      <c r="J53" s="52"/>
      <c r="K53" s="11"/>
      <c r="L53" s="12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</row>
    <row r="54" spans="1:397" ht="51" customHeight="1" thickBot="1" x14ac:dyDescent="0.4">
      <c r="A54" s="102">
        <v>10</v>
      </c>
      <c r="B54" s="96" t="s">
        <v>74</v>
      </c>
      <c r="C54" s="109" t="s">
        <v>13</v>
      </c>
      <c r="D54" s="104" t="s">
        <v>73</v>
      </c>
      <c r="E54" s="29"/>
      <c r="F54" s="29"/>
      <c r="G54" s="74"/>
      <c r="H54" s="114">
        <v>30</v>
      </c>
      <c r="I54" s="126">
        <f t="shared" si="8"/>
        <v>36</v>
      </c>
      <c r="J54" s="52"/>
      <c r="K54" s="11"/>
      <c r="L54" s="12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</row>
    <row r="55" spans="1:397" ht="51" customHeight="1" x14ac:dyDescent="0.35">
      <c r="A55" s="149">
        <v>11</v>
      </c>
      <c r="B55" s="159" t="s">
        <v>64</v>
      </c>
      <c r="C55" s="130" t="s">
        <v>68</v>
      </c>
      <c r="D55" s="150" t="s">
        <v>23</v>
      </c>
      <c r="E55" s="10"/>
      <c r="F55" s="10"/>
      <c r="G55" s="151">
        <v>19.899999999999999</v>
      </c>
      <c r="H55" s="131">
        <v>34.5</v>
      </c>
      <c r="I55" s="141">
        <f t="shared" ref="I55" si="9">H55*1.2</f>
        <v>41.4</v>
      </c>
      <c r="J55" s="52"/>
      <c r="K55" s="11"/>
      <c r="L55" s="1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</row>
    <row r="56" spans="1:397" ht="48.75" customHeight="1" x14ac:dyDescent="0.35">
      <c r="A56" s="133">
        <v>12</v>
      </c>
      <c r="B56" s="154" t="s">
        <v>85</v>
      </c>
      <c r="C56" s="155" t="s">
        <v>25</v>
      </c>
      <c r="D56" s="148" t="s">
        <v>26</v>
      </c>
      <c r="E56" s="21">
        <v>14</v>
      </c>
      <c r="F56" s="21">
        <v>14</v>
      </c>
      <c r="G56" s="71">
        <v>16</v>
      </c>
      <c r="H56" s="156">
        <v>34.5</v>
      </c>
      <c r="I56" s="157">
        <f t="shared" si="8"/>
        <v>41.4</v>
      </c>
      <c r="J56" s="52"/>
      <c r="K56" s="11"/>
      <c r="L56" s="1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</row>
    <row r="57" spans="1:397" ht="48.75" customHeight="1" x14ac:dyDescent="0.35">
      <c r="A57" s="152">
        <v>13</v>
      </c>
      <c r="B57" s="136" t="s">
        <v>83</v>
      </c>
      <c r="C57" s="137" t="s">
        <v>25</v>
      </c>
      <c r="D57" s="148" t="s">
        <v>26</v>
      </c>
      <c r="E57" s="14">
        <v>13</v>
      </c>
      <c r="F57" s="14">
        <v>13</v>
      </c>
      <c r="G57" s="153">
        <v>15</v>
      </c>
      <c r="H57" s="139">
        <v>26.45</v>
      </c>
      <c r="I57" s="142">
        <f t="shared" ref="I57" si="10">H57*1.2</f>
        <v>31.74</v>
      </c>
      <c r="J57" s="52"/>
      <c r="K57" s="11"/>
      <c r="L57" s="1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</row>
    <row r="58" spans="1:397" ht="51" customHeight="1" thickBot="1" x14ac:dyDescent="0.4">
      <c r="A58" s="135">
        <v>14</v>
      </c>
      <c r="B58" s="136" t="s">
        <v>82</v>
      </c>
      <c r="C58" s="137" t="s">
        <v>68</v>
      </c>
      <c r="D58" s="138" t="s">
        <v>91</v>
      </c>
      <c r="E58" s="14">
        <v>13</v>
      </c>
      <c r="F58" s="14">
        <v>13</v>
      </c>
      <c r="G58" s="22">
        <v>15</v>
      </c>
      <c r="H58" s="139">
        <f>H53*1.15</f>
        <v>26.45</v>
      </c>
      <c r="I58" s="142">
        <f t="shared" si="8"/>
        <v>31.74</v>
      </c>
      <c r="J58" s="52"/>
      <c r="K58" s="11"/>
      <c r="L58" s="12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</row>
    <row r="59" spans="1:397" ht="26.25" x14ac:dyDescent="0.35">
      <c r="A59" s="186">
        <v>15</v>
      </c>
      <c r="B59" s="235" t="s">
        <v>86</v>
      </c>
      <c r="C59" s="9" t="s">
        <v>29</v>
      </c>
      <c r="D59" s="37">
        <v>1</v>
      </c>
      <c r="E59" s="10">
        <v>36.5</v>
      </c>
      <c r="F59" s="10">
        <v>47.45</v>
      </c>
      <c r="G59" s="111">
        <v>53.7</v>
      </c>
      <c r="H59" s="88">
        <f>ROUND(H60*1.2,1)</f>
        <v>68</v>
      </c>
      <c r="I59" s="88">
        <f t="shared" si="8"/>
        <v>81.599999999999994</v>
      </c>
      <c r="J59" s="52"/>
      <c r="K59" s="11"/>
      <c r="L59" s="1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</row>
    <row r="60" spans="1:397" ht="27" thickBot="1" x14ac:dyDescent="0.4">
      <c r="A60" s="188"/>
      <c r="B60" s="236"/>
      <c r="C60" s="109" t="s">
        <v>29</v>
      </c>
      <c r="D60" s="39">
        <v>2</v>
      </c>
      <c r="E60" s="20">
        <v>29.6</v>
      </c>
      <c r="F60" s="20">
        <v>38.480000000000004</v>
      </c>
      <c r="G60" s="112">
        <v>43.5</v>
      </c>
      <c r="H60" s="114">
        <v>56.7</v>
      </c>
      <c r="I60" s="114">
        <f t="shared" si="8"/>
        <v>68.040000000000006</v>
      </c>
      <c r="J60" s="52"/>
      <c r="K60" s="11"/>
      <c r="L60" s="12"/>
      <c r="S60" s="3" t="s">
        <v>30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</row>
    <row r="61" spans="1:397" ht="23.25" customHeight="1" x14ac:dyDescent="0.3">
      <c r="B61" s="211" t="s">
        <v>31</v>
      </c>
      <c r="C61" s="211"/>
      <c r="D61" s="211"/>
      <c r="E61" s="211"/>
      <c r="L61" s="40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</row>
    <row r="62" spans="1:397" ht="0.75" hidden="1" customHeight="1" x14ac:dyDescent="0.3">
      <c r="B62" s="41"/>
      <c r="C62" s="42"/>
      <c r="D62" s="41"/>
      <c r="L62" s="40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</row>
    <row r="63" spans="1:397" ht="17.25" customHeight="1" x14ac:dyDescent="0.3">
      <c r="B63" s="41" t="s">
        <v>80</v>
      </c>
      <c r="C63" s="42"/>
      <c r="D63" s="41"/>
      <c r="E63"/>
      <c r="L63" s="40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</row>
    <row r="64" spans="1:397" ht="3.75" customHeight="1" x14ac:dyDescent="0.3">
      <c r="B64" s="41"/>
      <c r="C64" s="42"/>
      <c r="D64" s="41"/>
      <c r="E64"/>
      <c r="L64" s="40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</row>
    <row r="65" spans="1:397" ht="20.25" x14ac:dyDescent="0.3">
      <c r="B65" s="41" t="s">
        <v>57</v>
      </c>
      <c r="C65" s="42"/>
      <c r="D65" s="41"/>
      <c r="E65"/>
      <c r="L65" s="40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</row>
    <row r="66" spans="1:397" ht="12.75" customHeight="1" x14ac:dyDescent="0.3">
      <c r="B66" s="41"/>
      <c r="C66" s="42"/>
      <c r="D66" s="41"/>
      <c r="E66"/>
      <c r="L66" s="40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</row>
    <row r="67" spans="1:397" ht="23.25" x14ac:dyDescent="0.35">
      <c r="B67" s="43" t="s">
        <v>32</v>
      </c>
      <c r="C67" s="43"/>
      <c r="D67" s="43"/>
      <c r="E67"/>
      <c r="G67" s="43" t="s">
        <v>33</v>
      </c>
      <c r="H67" s="43" t="s">
        <v>53</v>
      </c>
      <c r="L67" s="40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</row>
    <row r="68" spans="1:397" ht="9.75" customHeight="1" x14ac:dyDescent="0.35">
      <c r="B68" s="44"/>
      <c r="C68" s="44"/>
      <c r="D68" s="44"/>
      <c r="E68"/>
      <c r="G68" s="44"/>
      <c r="H68" s="44"/>
      <c r="L68" s="40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</row>
    <row r="69" spans="1:397" ht="23.25" x14ac:dyDescent="0.35">
      <c r="B69" s="43" t="s">
        <v>34</v>
      </c>
      <c r="C69" s="43"/>
      <c r="D69" s="43"/>
      <c r="E69" s="45"/>
      <c r="G69" s="43" t="s">
        <v>35</v>
      </c>
      <c r="H69" s="43" t="s">
        <v>75</v>
      </c>
      <c r="L69" s="40"/>
      <c r="O69" s="3" t="s">
        <v>2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</row>
    <row r="70" spans="1:397" x14ac:dyDescent="0.3">
      <c r="L70" s="4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</row>
    <row r="71" spans="1:397" ht="32.25" x14ac:dyDescent="0.5">
      <c r="B71" s="201"/>
      <c r="C71" s="201"/>
      <c r="D71" s="201"/>
      <c r="E71" s="201"/>
      <c r="L71" s="4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</row>
    <row r="72" spans="1:397" x14ac:dyDescent="0.3">
      <c r="B72" s="202"/>
      <c r="C72" s="202"/>
      <c r="D72" s="202"/>
      <c r="E72" s="202"/>
      <c r="L72" s="4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</row>
    <row r="73" spans="1:397" x14ac:dyDescent="0.3">
      <c r="B73" s="202"/>
      <c r="C73" s="202"/>
      <c r="D73" s="202"/>
      <c r="E73" s="202"/>
      <c r="L73" s="4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</row>
    <row r="74" spans="1:397" x14ac:dyDescent="0.3">
      <c r="B74" s="202"/>
      <c r="C74" s="202"/>
      <c r="D74" s="202"/>
      <c r="E74" s="202"/>
      <c r="L74" s="4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</row>
    <row r="75" spans="1:397" ht="26.25" x14ac:dyDescent="0.4">
      <c r="A75" s="46"/>
      <c r="B75" s="47"/>
      <c r="C75" s="47"/>
      <c r="D75" s="47"/>
      <c r="E75" s="47"/>
      <c r="F75" s="48"/>
      <c r="G75" s="48"/>
      <c r="H75" s="48"/>
      <c r="I75" s="48"/>
      <c r="L75" s="4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</row>
    <row r="76" spans="1:397" ht="26.25" x14ac:dyDescent="0.4">
      <c r="A76" s="46"/>
      <c r="B76" s="202"/>
      <c r="C76" s="202"/>
      <c r="D76" s="202"/>
      <c r="E76" s="202"/>
      <c r="F76" s="48"/>
      <c r="G76" s="48"/>
      <c r="H76" s="48"/>
      <c r="I76" s="48"/>
      <c r="L76" s="4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</row>
    <row r="77" spans="1:397" ht="26.25" x14ac:dyDescent="0.4">
      <c r="A77" s="46"/>
      <c r="B77" s="47"/>
      <c r="C77" s="47"/>
      <c r="D77" s="47"/>
      <c r="E77" s="47"/>
      <c r="F77" s="48"/>
      <c r="G77" s="48"/>
      <c r="H77" s="48"/>
      <c r="I77" s="48"/>
      <c r="L77" s="4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</row>
    <row r="78" spans="1:397" ht="26.25" x14ac:dyDescent="0.4">
      <c r="A78" s="46"/>
      <c r="B78" s="47"/>
      <c r="C78" s="47"/>
      <c r="D78" s="47"/>
      <c r="E78" s="47"/>
      <c r="F78" s="48"/>
      <c r="G78" s="48"/>
      <c r="H78" s="48"/>
      <c r="I78" s="48"/>
      <c r="L78" s="4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</row>
    <row r="79" spans="1:397" ht="26.25" x14ac:dyDescent="0.4">
      <c r="A79" s="46"/>
      <c r="B79" s="202"/>
      <c r="C79" s="202"/>
      <c r="D79" s="202"/>
      <c r="E79" s="202"/>
      <c r="F79" s="48"/>
      <c r="G79" s="48"/>
      <c r="H79" s="48"/>
      <c r="I79" s="48"/>
      <c r="L79" s="4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</row>
    <row r="80" spans="1:397" ht="26.25" x14ac:dyDescent="0.4">
      <c r="A80" s="46"/>
      <c r="B80" s="46"/>
      <c r="C80" s="46"/>
      <c r="D80" s="46"/>
      <c r="E80" s="46"/>
      <c r="F80" s="48"/>
      <c r="G80" s="48"/>
      <c r="H80" s="48"/>
      <c r="I80" s="48"/>
      <c r="L80" s="4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</row>
    <row r="81" spans="1:397" ht="26.25" x14ac:dyDescent="0.4">
      <c r="A81" s="46"/>
      <c r="B81" s="46"/>
      <c r="C81" s="46"/>
      <c r="D81" s="46"/>
      <c r="E81" s="46"/>
      <c r="F81" s="48"/>
      <c r="G81" s="48"/>
      <c r="H81" s="48"/>
      <c r="I81" s="48"/>
      <c r="L81" s="4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</row>
    <row r="82" spans="1:397" ht="26.25" x14ac:dyDescent="0.4">
      <c r="A82" s="46"/>
      <c r="B82" s="46"/>
      <c r="C82" s="46"/>
      <c r="D82" s="46"/>
      <c r="E82" s="46"/>
      <c r="F82" s="48"/>
      <c r="G82" s="48"/>
      <c r="H82" s="48"/>
      <c r="I82" s="48"/>
      <c r="L82" s="4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</row>
    <row r="83" spans="1:397" ht="26.25" x14ac:dyDescent="0.4">
      <c r="A83" s="46"/>
      <c r="B83" s="46"/>
      <c r="C83" s="46"/>
      <c r="D83" s="46"/>
      <c r="E83" s="46"/>
      <c r="F83" s="48"/>
      <c r="G83" s="48"/>
      <c r="H83" s="48"/>
      <c r="I83" s="48"/>
      <c r="L83" s="4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</row>
    <row r="84" spans="1:397" ht="26.25" x14ac:dyDescent="0.4">
      <c r="A84" s="46"/>
      <c r="B84" s="46"/>
      <c r="C84" s="46"/>
      <c r="D84" s="46"/>
      <c r="E84" s="46"/>
      <c r="F84" s="48"/>
      <c r="G84" s="48"/>
      <c r="H84" s="48"/>
      <c r="I84" s="48"/>
      <c r="L84" s="4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</row>
    <row r="85" spans="1:397" ht="26.25" x14ac:dyDescent="0.4">
      <c r="A85" s="46"/>
      <c r="B85" s="46"/>
      <c r="C85" s="46"/>
      <c r="D85" s="46"/>
      <c r="E85" s="46"/>
      <c r="F85" s="48"/>
      <c r="G85" s="48"/>
      <c r="H85" s="48"/>
      <c r="I85" s="48"/>
      <c r="L85" s="4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</row>
    <row r="86" spans="1:397" ht="26.25" x14ac:dyDescent="0.4">
      <c r="A86" s="46"/>
      <c r="B86" s="46"/>
      <c r="C86" s="46"/>
      <c r="D86" s="46"/>
      <c r="E86" s="46"/>
      <c r="F86" s="48"/>
      <c r="G86" s="48"/>
      <c r="H86" s="48"/>
      <c r="I86" s="48"/>
      <c r="L86" s="4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</row>
    <row r="87" spans="1:397" ht="26.25" x14ac:dyDescent="0.4">
      <c r="A87" s="46"/>
      <c r="B87" s="46"/>
      <c r="C87" s="46"/>
      <c r="D87" s="46"/>
      <c r="E87" s="46"/>
      <c r="F87" s="48"/>
      <c r="G87" s="48"/>
      <c r="H87" s="48"/>
      <c r="I87" s="48"/>
      <c r="L87" s="4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</row>
    <row r="88" spans="1:397" ht="26.25" x14ac:dyDescent="0.4">
      <c r="A88" s="46"/>
      <c r="B88" s="46"/>
      <c r="C88" s="46"/>
      <c r="D88" s="46"/>
      <c r="E88" s="46"/>
      <c r="F88" s="48"/>
      <c r="G88" s="48"/>
      <c r="H88" s="48"/>
      <c r="I88" s="48"/>
      <c r="L88" s="4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</row>
    <row r="89" spans="1:397" x14ac:dyDescent="0.3">
      <c r="L89" s="4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</row>
  </sheetData>
  <mergeCells count="36">
    <mergeCell ref="B7:I7"/>
    <mergeCell ref="B9:I9"/>
    <mergeCell ref="A12:B12"/>
    <mergeCell ref="A13:A23"/>
    <mergeCell ref="B13:B23"/>
    <mergeCell ref="D13:D14"/>
    <mergeCell ref="D15:D17"/>
    <mergeCell ref="D18:D20"/>
    <mergeCell ref="D21:D23"/>
    <mergeCell ref="A24:A32"/>
    <mergeCell ref="B24:B32"/>
    <mergeCell ref="D24:D25"/>
    <mergeCell ref="D26:D27"/>
    <mergeCell ref="D28:D29"/>
    <mergeCell ref="D30:D32"/>
    <mergeCell ref="A33:A41"/>
    <mergeCell ref="B33:B41"/>
    <mergeCell ref="D33:D34"/>
    <mergeCell ref="D35:D36"/>
    <mergeCell ref="D37:D38"/>
    <mergeCell ref="D39:D41"/>
    <mergeCell ref="A42:A47"/>
    <mergeCell ref="B42:B47"/>
    <mergeCell ref="D42:D43"/>
    <mergeCell ref="D44:D45"/>
    <mergeCell ref="D46:D47"/>
    <mergeCell ref="B76:E76"/>
    <mergeCell ref="B79:E79"/>
    <mergeCell ref="B49:B50"/>
    <mergeCell ref="A49:A50"/>
    <mergeCell ref="D49:D50"/>
    <mergeCell ref="B72:E74"/>
    <mergeCell ref="A59:A60"/>
    <mergeCell ref="B59:B60"/>
    <mergeCell ref="B61:E61"/>
    <mergeCell ref="B71:E71"/>
  </mergeCells>
  <pageMargins left="0.70866141732283472" right="0.27559055118110237" top="0.31496062992125984" bottom="0.31496062992125984" header="0.31496062992125984" footer="0.31496062992125984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G98"/>
  <sheetViews>
    <sheetView tabSelected="1" view="pageBreakPreview" zoomScale="60" zoomScaleNormal="51" workbookViewId="0">
      <selection activeCell="B9" sqref="B9:I9"/>
    </sheetView>
  </sheetViews>
  <sheetFormatPr defaultRowHeight="19.5" x14ac:dyDescent="0.3"/>
  <cols>
    <col min="2" max="2" width="157.42578125" customWidth="1"/>
    <col min="3" max="3" width="25.85546875" customWidth="1"/>
    <col min="4" max="4" width="15" customWidth="1"/>
    <col min="5" max="5" width="27.5703125" style="2" hidden="1" customWidth="1"/>
    <col min="6" max="7" width="24.42578125" style="3" hidden="1" customWidth="1"/>
    <col min="8" max="8" width="27.28515625" style="3" customWidth="1"/>
    <col min="9" max="9" width="27.140625" style="3" customWidth="1"/>
    <col min="10" max="10" width="19.7109375" style="50" hidden="1" customWidth="1"/>
    <col min="11" max="11" width="18.7109375" style="3" hidden="1" customWidth="1"/>
    <col min="12" max="12" width="14.5703125" style="3" hidden="1" customWidth="1"/>
    <col min="13" max="257" width="9.140625" style="3"/>
    <col min="258" max="258" width="76.5703125" style="3" customWidth="1"/>
    <col min="259" max="259" width="16" style="3" customWidth="1"/>
    <col min="260" max="260" width="11" style="3" customWidth="1"/>
    <col min="261" max="262" width="24.5703125" style="3" customWidth="1"/>
    <col min="263" max="397" width="9.140625" style="3"/>
    <col min="514" max="514" width="76.5703125" customWidth="1"/>
    <col min="515" max="515" width="16" customWidth="1"/>
    <col min="516" max="516" width="11" customWidth="1"/>
    <col min="517" max="518" width="24.5703125" customWidth="1"/>
    <col min="770" max="770" width="76.5703125" customWidth="1"/>
    <col min="771" max="771" width="16" customWidth="1"/>
    <col min="772" max="772" width="11" customWidth="1"/>
    <col min="773" max="774" width="24.5703125" customWidth="1"/>
    <col min="1026" max="1026" width="76.5703125" customWidth="1"/>
    <col min="1027" max="1027" width="16" customWidth="1"/>
    <col min="1028" max="1028" width="11" customWidth="1"/>
    <col min="1029" max="1030" width="24.5703125" customWidth="1"/>
    <col min="1282" max="1282" width="76.5703125" customWidth="1"/>
    <col min="1283" max="1283" width="16" customWidth="1"/>
    <col min="1284" max="1284" width="11" customWidth="1"/>
    <col min="1285" max="1286" width="24.5703125" customWidth="1"/>
    <col min="1538" max="1538" width="76.5703125" customWidth="1"/>
    <col min="1539" max="1539" width="16" customWidth="1"/>
    <col min="1540" max="1540" width="11" customWidth="1"/>
    <col min="1541" max="1542" width="24.5703125" customWidth="1"/>
    <col min="1794" max="1794" width="76.5703125" customWidth="1"/>
    <col min="1795" max="1795" width="16" customWidth="1"/>
    <col min="1796" max="1796" width="11" customWidth="1"/>
    <col min="1797" max="1798" width="24.5703125" customWidth="1"/>
    <col min="2050" max="2050" width="76.5703125" customWidth="1"/>
    <col min="2051" max="2051" width="16" customWidth="1"/>
    <col min="2052" max="2052" width="11" customWidth="1"/>
    <col min="2053" max="2054" width="24.5703125" customWidth="1"/>
    <col min="2306" max="2306" width="76.5703125" customWidth="1"/>
    <col min="2307" max="2307" width="16" customWidth="1"/>
    <col min="2308" max="2308" width="11" customWidth="1"/>
    <col min="2309" max="2310" width="24.5703125" customWidth="1"/>
    <col min="2562" max="2562" width="76.5703125" customWidth="1"/>
    <col min="2563" max="2563" width="16" customWidth="1"/>
    <col min="2564" max="2564" width="11" customWidth="1"/>
    <col min="2565" max="2566" width="24.5703125" customWidth="1"/>
    <col min="2818" max="2818" width="76.5703125" customWidth="1"/>
    <col min="2819" max="2819" width="16" customWidth="1"/>
    <col min="2820" max="2820" width="11" customWidth="1"/>
    <col min="2821" max="2822" width="24.5703125" customWidth="1"/>
    <col min="3074" max="3074" width="76.5703125" customWidth="1"/>
    <col min="3075" max="3075" width="16" customWidth="1"/>
    <col min="3076" max="3076" width="11" customWidth="1"/>
    <col min="3077" max="3078" width="24.5703125" customWidth="1"/>
    <col min="3330" max="3330" width="76.5703125" customWidth="1"/>
    <col min="3331" max="3331" width="16" customWidth="1"/>
    <col min="3332" max="3332" width="11" customWidth="1"/>
    <col min="3333" max="3334" width="24.5703125" customWidth="1"/>
    <col min="3586" max="3586" width="76.5703125" customWidth="1"/>
    <col min="3587" max="3587" width="16" customWidth="1"/>
    <col min="3588" max="3588" width="11" customWidth="1"/>
    <col min="3589" max="3590" width="24.5703125" customWidth="1"/>
    <col min="3842" max="3842" width="76.5703125" customWidth="1"/>
    <col min="3843" max="3843" width="16" customWidth="1"/>
    <col min="3844" max="3844" width="11" customWidth="1"/>
    <col min="3845" max="3846" width="24.5703125" customWidth="1"/>
    <col min="4098" max="4098" width="76.5703125" customWidth="1"/>
    <col min="4099" max="4099" width="16" customWidth="1"/>
    <col min="4100" max="4100" width="11" customWidth="1"/>
    <col min="4101" max="4102" width="24.5703125" customWidth="1"/>
    <col min="4354" max="4354" width="76.5703125" customWidth="1"/>
    <col min="4355" max="4355" width="16" customWidth="1"/>
    <col min="4356" max="4356" width="11" customWidth="1"/>
    <col min="4357" max="4358" width="24.5703125" customWidth="1"/>
    <col min="4610" max="4610" width="76.5703125" customWidth="1"/>
    <col min="4611" max="4611" width="16" customWidth="1"/>
    <col min="4612" max="4612" width="11" customWidth="1"/>
    <col min="4613" max="4614" width="24.5703125" customWidth="1"/>
    <col min="4866" max="4866" width="76.5703125" customWidth="1"/>
    <col min="4867" max="4867" width="16" customWidth="1"/>
    <col min="4868" max="4868" width="11" customWidth="1"/>
    <col min="4869" max="4870" width="24.5703125" customWidth="1"/>
    <col min="5122" max="5122" width="76.5703125" customWidth="1"/>
    <col min="5123" max="5123" width="16" customWidth="1"/>
    <col min="5124" max="5124" width="11" customWidth="1"/>
    <col min="5125" max="5126" width="24.5703125" customWidth="1"/>
    <col min="5378" max="5378" width="76.5703125" customWidth="1"/>
    <col min="5379" max="5379" width="16" customWidth="1"/>
    <col min="5380" max="5380" width="11" customWidth="1"/>
    <col min="5381" max="5382" width="24.5703125" customWidth="1"/>
    <col min="5634" max="5634" width="76.5703125" customWidth="1"/>
    <col min="5635" max="5635" width="16" customWidth="1"/>
    <col min="5636" max="5636" width="11" customWidth="1"/>
    <col min="5637" max="5638" width="24.5703125" customWidth="1"/>
    <col min="5890" max="5890" width="76.5703125" customWidth="1"/>
    <col min="5891" max="5891" width="16" customWidth="1"/>
    <col min="5892" max="5892" width="11" customWidth="1"/>
    <col min="5893" max="5894" width="24.5703125" customWidth="1"/>
    <col min="6146" max="6146" width="76.5703125" customWidth="1"/>
    <col min="6147" max="6147" width="16" customWidth="1"/>
    <col min="6148" max="6148" width="11" customWidth="1"/>
    <col min="6149" max="6150" width="24.5703125" customWidth="1"/>
    <col min="6402" max="6402" width="76.5703125" customWidth="1"/>
    <col min="6403" max="6403" width="16" customWidth="1"/>
    <col min="6404" max="6404" width="11" customWidth="1"/>
    <col min="6405" max="6406" width="24.5703125" customWidth="1"/>
    <col min="6658" max="6658" width="76.5703125" customWidth="1"/>
    <col min="6659" max="6659" width="16" customWidth="1"/>
    <col min="6660" max="6660" width="11" customWidth="1"/>
    <col min="6661" max="6662" width="24.5703125" customWidth="1"/>
    <col min="6914" max="6914" width="76.5703125" customWidth="1"/>
    <col min="6915" max="6915" width="16" customWidth="1"/>
    <col min="6916" max="6916" width="11" customWidth="1"/>
    <col min="6917" max="6918" width="24.5703125" customWidth="1"/>
    <col min="7170" max="7170" width="76.5703125" customWidth="1"/>
    <col min="7171" max="7171" width="16" customWidth="1"/>
    <col min="7172" max="7172" width="11" customWidth="1"/>
    <col min="7173" max="7174" width="24.5703125" customWidth="1"/>
    <col min="7426" max="7426" width="76.5703125" customWidth="1"/>
    <col min="7427" max="7427" width="16" customWidth="1"/>
    <col min="7428" max="7428" width="11" customWidth="1"/>
    <col min="7429" max="7430" width="24.5703125" customWidth="1"/>
    <col min="7682" max="7682" width="76.5703125" customWidth="1"/>
    <col min="7683" max="7683" width="16" customWidth="1"/>
    <col min="7684" max="7684" width="11" customWidth="1"/>
    <col min="7685" max="7686" width="24.5703125" customWidth="1"/>
    <col min="7938" max="7938" width="76.5703125" customWidth="1"/>
    <col min="7939" max="7939" width="16" customWidth="1"/>
    <col min="7940" max="7940" width="11" customWidth="1"/>
    <col min="7941" max="7942" width="24.5703125" customWidth="1"/>
    <col min="8194" max="8194" width="76.5703125" customWidth="1"/>
    <col min="8195" max="8195" width="16" customWidth="1"/>
    <col min="8196" max="8196" width="11" customWidth="1"/>
    <col min="8197" max="8198" width="24.5703125" customWidth="1"/>
    <col min="8450" max="8450" width="76.5703125" customWidth="1"/>
    <col min="8451" max="8451" width="16" customWidth="1"/>
    <col min="8452" max="8452" width="11" customWidth="1"/>
    <col min="8453" max="8454" width="24.5703125" customWidth="1"/>
    <col min="8706" max="8706" width="76.5703125" customWidth="1"/>
    <col min="8707" max="8707" width="16" customWidth="1"/>
    <col min="8708" max="8708" width="11" customWidth="1"/>
    <col min="8709" max="8710" width="24.5703125" customWidth="1"/>
    <col min="8962" max="8962" width="76.5703125" customWidth="1"/>
    <col min="8963" max="8963" width="16" customWidth="1"/>
    <col min="8964" max="8964" width="11" customWidth="1"/>
    <col min="8965" max="8966" width="24.5703125" customWidth="1"/>
    <col min="9218" max="9218" width="76.5703125" customWidth="1"/>
    <col min="9219" max="9219" width="16" customWidth="1"/>
    <col min="9220" max="9220" width="11" customWidth="1"/>
    <col min="9221" max="9222" width="24.5703125" customWidth="1"/>
    <col min="9474" max="9474" width="76.5703125" customWidth="1"/>
    <col min="9475" max="9475" width="16" customWidth="1"/>
    <col min="9476" max="9476" width="11" customWidth="1"/>
    <col min="9477" max="9478" width="24.5703125" customWidth="1"/>
    <col min="9730" max="9730" width="76.5703125" customWidth="1"/>
    <col min="9731" max="9731" width="16" customWidth="1"/>
    <col min="9732" max="9732" width="11" customWidth="1"/>
    <col min="9733" max="9734" width="24.5703125" customWidth="1"/>
    <col min="9986" max="9986" width="76.5703125" customWidth="1"/>
    <col min="9987" max="9987" width="16" customWidth="1"/>
    <col min="9988" max="9988" width="11" customWidth="1"/>
    <col min="9989" max="9990" width="24.5703125" customWidth="1"/>
    <col min="10242" max="10242" width="76.5703125" customWidth="1"/>
    <col min="10243" max="10243" width="16" customWidth="1"/>
    <col min="10244" max="10244" width="11" customWidth="1"/>
    <col min="10245" max="10246" width="24.5703125" customWidth="1"/>
    <col min="10498" max="10498" width="76.5703125" customWidth="1"/>
    <col min="10499" max="10499" width="16" customWidth="1"/>
    <col min="10500" max="10500" width="11" customWidth="1"/>
    <col min="10501" max="10502" width="24.5703125" customWidth="1"/>
    <col min="10754" max="10754" width="76.5703125" customWidth="1"/>
    <col min="10755" max="10755" width="16" customWidth="1"/>
    <col min="10756" max="10756" width="11" customWidth="1"/>
    <col min="10757" max="10758" width="24.5703125" customWidth="1"/>
    <col min="11010" max="11010" width="76.5703125" customWidth="1"/>
    <col min="11011" max="11011" width="16" customWidth="1"/>
    <col min="11012" max="11012" width="11" customWidth="1"/>
    <col min="11013" max="11014" width="24.5703125" customWidth="1"/>
    <col min="11266" max="11266" width="76.5703125" customWidth="1"/>
    <col min="11267" max="11267" width="16" customWidth="1"/>
    <col min="11268" max="11268" width="11" customWidth="1"/>
    <col min="11269" max="11270" width="24.5703125" customWidth="1"/>
    <col min="11522" max="11522" width="76.5703125" customWidth="1"/>
    <col min="11523" max="11523" width="16" customWidth="1"/>
    <col min="11524" max="11524" width="11" customWidth="1"/>
    <col min="11525" max="11526" width="24.5703125" customWidth="1"/>
    <col min="11778" max="11778" width="76.5703125" customWidth="1"/>
    <col min="11779" max="11779" width="16" customWidth="1"/>
    <col min="11780" max="11780" width="11" customWidth="1"/>
    <col min="11781" max="11782" width="24.5703125" customWidth="1"/>
    <col min="12034" max="12034" width="76.5703125" customWidth="1"/>
    <col min="12035" max="12035" width="16" customWidth="1"/>
    <col min="12036" max="12036" width="11" customWidth="1"/>
    <col min="12037" max="12038" width="24.5703125" customWidth="1"/>
    <col min="12290" max="12290" width="76.5703125" customWidth="1"/>
    <col min="12291" max="12291" width="16" customWidth="1"/>
    <col min="12292" max="12292" width="11" customWidth="1"/>
    <col min="12293" max="12294" width="24.5703125" customWidth="1"/>
    <col min="12546" max="12546" width="76.5703125" customWidth="1"/>
    <col min="12547" max="12547" width="16" customWidth="1"/>
    <col min="12548" max="12548" width="11" customWidth="1"/>
    <col min="12549" max="12550" width="24.5703125" customWidth="1"/>
    <col min="12802" max="12802" width="76.5703125" customWidth="1"/>
    <col min="12803" max="12803" width="16" customWidth="1"/>
    <col min="12804" max="12804" width="11" customWidth="1"/>
    <col min="12805" max="12806" width="24.5703125" customWidth="1"/>
    <col min="13058" max="13058" width="76.5703125" customWidth="1"/>
    <col min="13059" max="13059" width="16" customWidth="1"/>
    <col min="13060" max="13060" width="11" customWidth="1"/>
    <col min="13061" max="13062" width="24.5703125" customWidth="1"/>
    <col min="13314" max="13314" width="76.5703125" customWidth="1"/>
    <col min="13315" max="13315" width="16" customWidth="1"/>
    <col min="13316" max="13316" width="11" customWidth="1"/>
    <col min="13317" max="13318" width="24.5703125" customWidth="1"/>
    <col min="13570" max="13570" width="76.5703125" customWidth="1"/>
    <col min="13571" max="13571" width="16" customWidth="1"/>
    <col min="13572" max="13572" width="11" customWidth="1"/>
    <col min="13573" max="13574" width="24.5703125" customWidth="1"/>
    <col min="13826" max="13826" width="76.5703125" customWidth="1"/>
    <col min="13827" max="13827" width="16" customWidth="1"/>
    <col min="13828" max="13828" width="11" customWidth="1"/>
    <col min="13829" max="13830" width="24.5703125" customWidth="1"/>
    <col min="14082" max="14082" width="76.5703125" customWidth="1"/>
    <col min="14083" max="14083" width="16" customWidth="1"/>
    <col min="14084" max="14084" width="11" customWidth="1"/>
    <col min="14085" max="14086" width="24.5703125" customWidth="1"/>
    <col min="14338" max="14338" width="76.5703125" customWidth="1"/>
    <col min="14339" max="14339" width="16" customWidth="1"/>
    <col min="14340" max="14340" width="11" customWidth="1"/>
    <col min="14341" max="14342" width="24.5703125" customWidth="1"/>
    <col min="14594" max="14594" width="76.5703125" customWidth="1"/>
    <col min="14595" max="14595" width="16" customWidth="1"/>
    <col min="14596" max="14596" width="11" customWidth="1"/>
    <col min="14597" max="14598" width="24.5703125" customWidth="1"/>
    <col min="14850" max="14850" width="76.5703125" customWidth="1"/>
    <col min="14851" max="14851" width="16" customWidth="1"/>
    <col min="14852" max="14852" width="11" customWidth="1"/>
    <col min="14853" max="14854" width="24.5703125" customWidth="1"/>
    <col min="15106" max="15106" width="76.5703125" customWidth="1"/>
    <col min="15107" max="15107" width="16" customWidth="1"/>
    <col min="15108" max="15108" width="11" customWidth="1"/>
    <col min="15109" max="15110" width="24.5703125" customWidth="1"/>
    <col min="15362" max="15362" width="76.5703125" customWidth="1"/>
    <col min="15363" max="15363" width="16" customWidth="1"/>
    <col min="15364" max="15364" width="11" customWidth="1"/>
    <col min="15365" max="15366" width="24.5703125" customWidth="1"/>
    <col min="15618" max="15618" width="76.5703125" customWidth="1"/>
    <col min="15619" max="15619" width="16" customWidth="1"/>
    <col min="15620" max="15620" width="11" customWidth="1"/>
    <col min="15621" max="15622" width="24.5703125" customWidth="1"/>
    <col min="15874" max="15874" width="76.5703125" customWidth="1"/>
    <col min="15875" max="15875" width="16" customWidth="1"/>
    <col min="15876" max="15876" width="11" customWidth="1"/>
    <col min="15877" max="15878" width="24.5703125" customWidth="1"/>
    <col min="16130" max="16130" width="76.5703125" customWidth="1"/>
    <col min="16131" max="16131" width="16" customWidth="1"/>
    <col min="16132" max="16132" width="11" customWidth="1"/>
    <col min="16133" max="16134" width="24.5703125" customWidth="1"/>
  </cols>
  <sheetData>
    <row r="1" spans="1:397" ht="20.25" x14ac:dyDescent="0.3">
      <c r="C1" s="1" t="s">
        <v>0</v>
      </c>
      <c r="J1" s="4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</row>
    <row r="2" spans="1:397" ht="20.25" x14ac:dyDescent="0.3">
      <c r="C2" s="1" t="s">
        <v>1</v>
      </c>
      <c r="J2" s="4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</row>
    <row r="3" spans="1:397" ht="20.25" x14ac:dyDescent="0.3">
      <c r="C3" s="4" t="s">
        <v>100</v>
      </c>
      <c r="J3" s="4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</row>
    <row r="4" spans="1:397" ht="17.25" customHeight="1" x14ac:dyDescent="0.3">
      <c r="C4" t="s">
        <v>2</v>
      </c>
      <c r="J4" s="4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</row>
    <row r="5" spans="1:397" hidden="1" x14ac:dyDescent="0.3">
      <c r="J5" s="4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</row>
    <row r="6" spans="1:397" ht="10.5" hidden="1" customHeight="1" x14ac:dyDescent="0.3">
      <c r="J6" s="4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</row>
    <row r="7" spans="1:397" ht="20.25" x14ac:dyDescent="0.3">
      <c r="B7" s="182" t="s">
        <v>37</v>
      </c>
      <c r="C7" s="182"/>
      <c r="D7" s="182"/>
      <c r="E7" s="182"/>
      <c r="F7" s="182"/>
      <c r="G7" s="182"/>
      <c r="H7" s="182"/>
      <c r="I7" s="182"/>
      <c r="J7" s="4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</row>
    <row r="8" spans="1:397" ht="20.25" hidden="1" x14ac:dyDescent="0.3">
      <c r="B8" s="1" t="s">
        <v>2</v>
      </c>
      <c r="C8" s="1"/>
      <c r="D8" s="1"/>
      <c r="J8" s="4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</row>
    <row r="9" spans="1:397" ht="54" customHeight="1" x14ac:dyDescent="0.3">
      <c r="B9" s="183" t="s">
        <v>96</v>
      </c>
      <c r="C9" s="183"/>
      <c r="D9" s="183"/>
      <c r="E9" s="183"/>
      <c r="F9" s="183"/>
      <c r="G9" s="183"/>
      <c r="H9" s="183"/>
      <c r="I9" s="183"/>
      <c r="J9" s="4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</row>
    <row r="10" spans="1:397" ht="5.25" customHeight="1" x14ac:dyDescent="0.3"/>
    <row r="11" spans="1:397" ht="10.5" customHeight="1" thickBot="1" x14ac:dyDescent="0.35">
      <c r="J11" s="4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</row>
    <row r="12" spans="1:397" ht="47.25" thickBot="1" x14ac:dyDescent="0.35">
      <c r="A12" s="184" t="s">
        <v>3</v>
      </c>
      <c r="B12" s="185"/>
      <c r="C12" s="5" t="s">
        <v>4</v>
      </c>
      <c r="D12" s="6" t="s">
        <v>5</v>
      </c>
      <c r="E12" s="7" t="s">
        <v>6</v>
      </c>
      <c r="F12" s="7" t="s">
        <v>6</v>
      </c>
      <c r="G12" s="77" t="s">
        <v>6</v>
      </c>
      <c r="H12" s="77" t="s">
        <v>55</v>
      </c>
      <c r="I12" s="76" t="s">
        <v>56</v>
      </c>
      <c r="J12" s="51"/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</row>
    <row r="13" spans="1:397" ht="26.25" x14ac:dyDescent="0.4">
      <c r="A13" s="186">
        <v>1</v>
      </c>
      <c r="B13" s="220" t="s">
        <v>58</v>
      </c>
      <c r="C13" s="9" t="s">
        <v>8</v>
      </c>
      <c r="D13" s="192" t="s">
        <v>9</v>
      </c>
      <c r="E13" s="10">
        <v>42.6</v>
      </c>
      <c r="F13" s="10">
        <v>55.38</v>
      </c>
      <c r="G13" s="168">
        <f>G16*1.2</f>
        <v>108</v>
      </c>
      <c r="H13" s="88">
        <f>H16*1.2</f>
        <v>90</v>
      </c>
      <c r="I13" s="88">
        <f t="shared" ref="I13:I19" si="0">H13*1.2</f>
        <v>108</v>
      </c>
      <c r="J13" s="52"/>
      <c r="K13" s="11">
        <f>K16*1.2</f>
        <v>74.88</v>
      </c>
      <c r="L13" s="12"/>
      <c r="M13"/>
      <c r="N13" s="46"/>
      <c r="O13" s="46"/>
      <c r="P13" s="46"/>
      <c r="Q13" s="46"/>
      <c r="R13" s="46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</row>
    <row r="14" spans="1:397" ht="26.25" x14ac:dyDescent="0.4">
      <c r="A14" s="187"/>
      <c r="B14" s="221"/>
      <c r="C14" s="13" t="s">
        <v>10</v>
      </c>
      <c r="D14" s="193"/>
      <c r="E14" s="14">
        <v>55</v>
      </c>
      <c r="F14" s="14">
        <v>71.5</v>
      </c>
      <c r="G14" s="177">
        <v>130</v>
      </c>
      <c r="H14" s="89">
        <v>135.5</v>
      </c>
      <c r="I14" s="89">
        <f t="shared" si="0"/>
        <v>162.6</v>
      </c>
      <c r="J14" s="52"/>
      <c r="K14" s="11">
        <f>K17*1.2</f>
        <v>96.335999999999999</v>
      </c>
      <c r="L14" s="12"/>
      <c r="M14"/>
      <c r="N14" s="46"/>
      <c r="O14" s="46"/>
      <c r="P14" s="46"/>
      <c r="Q14" s="46"/>
      <c r="R14" s="46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</row>
    <row r="15" spans="1:397" ht="26.25" x14ac:dyDescent="0.4">
      <c r="A15" s="187"/>
      <c r="B15" s="221"/>
      <c r="C15" s="176" t="s">
        <v>40</v>
      </c>
      <c r="D15" s="194" t="s">
        <v>11</v>
      </c>
      <c r="E15" s="14"/>
      <c r="F15" s="14"/>
      <c r="G15" s="177">
        <v>22.1</v>
      </c>
      <c r="H15" s="170">
        <f>H18*1.25</f>
        <v>41.25</v>
      </c>
      <c r="I15" s="173">
        <f t="shared" si="0"/>
        <v>49.5</v>
      </c>
      <c r="J15" s="52"/>
      <c r="K15" s="11"/>
      <c r="L15" s="12"/>
      <c r="M15"/>
      <c r="N15" s="46"/>
      <c r="O15" s="46"/>
      <c r="P15" s="46"/>
      <c r="Q15" s="46"/>
      <c r="R15" s="46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</row>
    <row r="16" spans="1:397" ht="26.25" x14ac:dyDescent="0.4">
      <c r="A16" s="187"/>
      <c r="B16" s="221"/>
      <c r="C16" s="13" t="s">
        <v>8</v>
      </c>
      <c r="D16" s="195"/>
      <c r="E16" s="14">
        <v>38</v>
      </c>
      <c r="F16" s="14">
        <v>49.4</v>
      </c>
      <c r="G16" s="177">
        <v>90</v>
      </c>
      <c r="H16" s="89">
        <v>75</v>
      </c>
      <c r="I16" s="89">
        <f t="shared" si="0"/>
        <v>90</v>
      </c>
      <c r="J16" s="52"/>
      <c r="K16" s="11">
        <f t="shared" ref="K16" si="1">K19*1.2</f>
        <v>62.4</v>
      </c>
      <c r="L16" s="12"/>
      <c r="M16"/>
      <c r="N16" s="46"/>
      <c r="O16" s="46"/>
      <c r="P16" s="46"/>
      <c r="Q16" s="46"/>
      <c r="R16" s="4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</row>
    <row r="17" spans="1:397" ht="26.25" x14ac:dyDescent="0.4">
      <c r="A17" s="187"/>
      <c r="B17" s="221"/>
      <c r="C17" s="13" t="s">
        <v>10</v>
      </c>
      <c r="D17" s="193"/>
      <c r="E17" s="14">
        <v>48.6</v>
      </c>
      <c r="F17" s="14">
        <v>63.180000000000007</v>
      </c>
      <c r="G17" s="177">
        <v>110</v>
      </c>
      <c r="H17" s="99">
        <v>90</v>
      </c>
      <c r="I17" s="89">
        <f t="shared" si="0"/>
        <v>108</v>
      </c>
      <c r="J17" s="52"/>
      <c r="K17" s="11">
        <f>K20*1.2</f>
        <v>80.28</v>
      </c>
      <c r="L17" s="12"/>
      <c r="M17"/>
      <c r="N17" s="46"/>
      <c r="O17" s="46"/>
      <c r="P17" s="46"/>
      <c r="Q17" s="46"/>
      <c r="R17" s="4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</row>
    <row r="18" spans="1:397" ht="26.25" x14ac:dyDescent="0.4">
      <c r="A18" s="187"/>
      <c r="B18" s="221"/>
      <c r="C18" s="176" t="s">
        <v>40</v>
      </c>
      <c r="D18" s="194" t="s">
        <v>12</v>
      </c>
      <c r="E18" s="14"/>
      <c r="F18" s="14"/>
      <c r="G18" s="87">
        <v>19.899999999999999</v>
      </c>
      <c r="H18" s="89">
        <f>H21*1.1</f>
        <v>33</v>
      </c>
      <c r="I18" s="98">
        <f t="shared" si="0"/>
        <v>39.6</v>
      </c>
      <c r="J18" s="52"/>
      <c r="K18" s="11"/>
      <c r="L18" s="12"/>
      <c r="M18"/>
      <c r="N18" s="46"/>
      <c r="O18" s="46"/>
      <c r="P18" s="46"/>
      <c r="Q18" s="46"/>
      <c r="R18" s="4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</row>
    <row r="19" spans="1:397" ht="26.25" x14ac:dyDescent="0.4">
      <c r="A19" s="187"/>
      <c r="B19" s="221"/>
      <c r="C19" s="176" t="s">
        <v>8</v>
      </c>
      <c r="D19" s="195"/>
      <c r="E19" s="14">
        <v>35.4</v>
      </c>
      <c r="F19" s="14">
        <v>46.02</v>
      </c>
      <c r="G19" s="177">
        <v>75</v>
      </c>
      <c r="H19" s="173">
        <v>55</v>
      </c>
      <c r="I19" s="173">
        <f t="shared" si="0"/>
        <v>66</v>
      </c>
      <c r="J19" s="52"/>
      <c r="K19" s="14">
        <v>52</v>
      </c>
      <c r="L19" s="12"/>
      <c r="M19"/>
      <c r="N19" s="46"/>
      <c r="O19" s="46"/>
      <c r="P19" s="46"/>
      <c r="Q19" s="46"/>
      <c r="R19" s="4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</row>
    <row r="20" spans="1:397" ht="26.25" x14ac:dyDescent="0.4">
      <c r="A20" s="187"/>
      <c r="B20" s="221"/>
      <c r="C20" s="13" t="s">
        <v>10</v>
      </c>
      <c r="D20" s="193"/>
      <c r="E20" s="14">
        <v>45.5</v>
      </c>
      <c r="F20" s="14">
        <v>59.15</v>
      </c>
      <c r="G20" s="177">
        <v>90</v>
      </c>
      <c r="H20" s="89">
        <v>70</v>
      </c>
      <c r="I20" s="89">
        <f>H20*1.2</f>
        <v>84</v>
      </c>
      <c r="J20" s="52"/>
      <c r="K20" s="14">
        <v>66.900000000000006</v>
      </c>
      <c r="L20" s="12"/>
      <c r="M20"/>
      <c r="N20" s="46"/>
      <c r="O20" s="46"/>
      <c r="P20" s="46"/>
      <c r="Q20" s="46"/>
      <c r="R20" s="4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</row>
    <row r="21" spans="1:397" ht="26.25" x14ac:dyDescent="0.4">
      <c r="A21" s="187"/>
      <c r="B21" s="221"/>
      <c r="C21" s="165" t="s">
        <v>90</v>
      </c>
      <c r="D21" s="194" t="s">
        <v>14</v>
      </c>
      <c r="E21" s="14">
        <v>13.9</v>
      </c>
      <c r="F21" s="14">
        <v>13.9</v>
      </c>
      <c r="G21" s="177">
        <v>15.7</v>
      </c>
      <c r="H21" s="170">
        <v>30</v>
      </c>
      <c r="I21" s="170">
        <f t="shared" ref="I21:I58" si="2">H21*1.2</f>
        <v>36</v>
      </c>
      <c r="J21" s="52"/>
      <c r="K21" s="11"/>
      <c r="L21" s="12"/>
      <c r="M21"/>
      <c r="N21" s="46"/>
      <c r="O21" s="46"/>
      <c r="P21" s="46"/>
      <c r="Q21" s="46"/>
      <c r="R21" s="4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</row>
    <row r="22" spans="1:397" ht="26.25" x14ac:dyDescent="0.4">
      <c r="A22" s="187"/>
      <c r="B22" s="221"/>
      <c r="C22" s="13" t="s">
        <v>8</v>
      </c>
      <c r="D22" s="195"/>
      <c r="E22" s="17">
        <f>E19*80%</f>
        <v>28.32</v>
      </c>
      <c r="F22" s="17">
        <v>36.816000000000003</v>
      </c>
      <c r="G22" s="70">
        <v>41.6</v>
      </c>
      <c r="H22" s="89">
        <v>44</v>
      </c>
      <c r="I22" s="89">
        <f t="shared" si="2"/>
        <v>52.8</v>
      </c>
      <c r="J22" s="52"/>
      <c r="K22" s="11">
        <f>I19*0.8</f>
        <v>52.800000000000004</v>
      </c>
      <c r="L22" s="12"/>
      <c r="M22"/>
      <c r="N22" s="46"/>
      <c r="O22" s="46"/>
      <c r="P22" s="46"/>
      <c r="Q22" s="46"/>
      <c r="R22" s="4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</row>
    <row r="23" spans="1:397" ht="27" thickBot="1" x14ac:dyDescent="0.45">
      <c r="A23" s="188"/>
      <c r="B23" s="222"/>
      <c r="C23" s="18" t="s">
        <v>10</v>
      </c>
      <c r="D23" s="196"/>
      <c r="E23" s="169">
        <f>E20*80%</f>
        <v>36.4</v>
      </c>
      <c r="F23" s="169">
        <v>47.32</v>
      </c>
      <c r="G23" s="169">
        <v>53.4</v>
      </c>
      <c r="H23" s="92">
        <f>H20*0.8</f>
        <v>56</v>
      </c>
      <c r="I23" s="92">
        <f t="shared" si="2"/>
        <v>67.2</v>
      </c>
      <c r="J23" s="52"/>
      <c r="K23" s="11">
        <f>K20*0.8</f>
        <v>53.52000000000001</v>
      </c>
      <c r="L23" s="12"/>
      <c r="M23"/>
      <c r="N23" s="46"/>
      <c r="O23" s="46"/>
      <c r="P23" s="46"/>
      <c r="Q23" s="46"/>
      <c r="R23" s="4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</row>
    <row r="24" spans="1:397" ht="26.25" x14ac:dyDescent="0.4">
      <c r="A24" s="160"/>
      <c r="B24" s="220" t="s">
        <v>94</v>
      </c>
      <c r="C24" s="9" t="s">
        <v>8</v>
      </c>
      <c r="D24" s="192" t="s">
        <v>9</v>
      </c>
      <c r="E24" s="10">
        <v>42.6</v>
      </c>
      <c r="F24" s="10">
        <v>55.38</v>
      </c>
      <c r="G24" s="168">
        <f>G27*1.2</f>
        <v>108</v>
      </c>
      <c r="H24" s="173">
        <f>H13*1.2</f>
        <v>108</v>
      </c>
      <c r="I24" s="88">
        <f t="shared" si="2"/>
        <v>129.6</v>
      </c>
      <c r="J24" s="52"/>
      <c r="K24" s="11">
        <f>K27*1.2</f>
        <v>74.88</v>
      </c>
      <c r="L24" s="12"/>
      <c r="M24"/>
      <c r="N24" s="46"/>
      <c r="O24" s="46"/>
      <c r="P24" s="46"/>
      <c r="Q24" s="46"/>
      <c r="R24" s="4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</row>
    <row r="25" spans="1:397" ht="26.25" x14ac:dyDescent="0.4">
      <c r="A25" s="160"/>
      <c r="B25" s="221"/>
      <c r="C25" s="13" t="s">
        <v>10</v>
      </c>
      <c r="D25" s="193"/>
      <c r="E25" s="14">
        <v>55</v>
      </c>
      <c r="F25" s="14">
        <v>71.5</v>
      </c>
      <c r="G25" s="177">
        <v>130</v>
      </c>
      <c r="H25" s="89">
        <f t="shared" ref="H25:H31" si="3">H14*1.2</f>
        <v>162.6</v>
      </c>
      <c r="I25" s="89">
        <f t="shared" si="2"/>
        <v>195.11999999999998</v>
      </c>
      <c r="J25" s="52"/>
      <c r="K25" s="11">
        <f>K28*1.2</f>
        <v>96.335999999999999</v>
      </c>
      <c r="L25" s="12"/>
      <c r="M25"/>
      <c r="N25" s="46"/>
      <c r="O25" s="46"/>
      <c r="P25" s="46"/>
      <c r="Q25" s="46"/>
      <c r="R25" s="4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</row>
    <row r="26" spans="1:397" ht="26.25" x14ac:dyDescent="0.4">
      <c r="A26" s="160"/>
      <c r="B26" s="221"/>
      <c r="C26" s="176" t="s">
        <v>40</v>
      </c>
      <c r="D26" s="194" t="s">
        <v>11</v>
      </c>
      <c r="E26" s="14"/>
      <c r="F26" s="14"/>
      <c r="G26" s="177">
        <v>22.1</v>
      </c>
      <c r="H26" s="89">
        <v>45.5</v>
      </c>
      <c r="I26" s="173">
        <f t="shared" si="2"/>
        <v>54.6</v>
      </c>
      <c r="J26" s="52"/>
      <c r="K26" s="11"/>
      <c r="L26" s="12"/>
      <c r="M26"/>
      <c r="N26" s="46"/>
      <c r="O26" s="46"/>
      <c r="P26" s="46"/>
      <c r="Q26" s="46"/>
      <c r="R26" s="4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</row>
    <row r="27" spans="1:397" ht="26.25" x14ac:dyDescent="0.4">
      <c r="A27" s="160"/>
      <c r="B27" s="221"/>
      <c r="C27" s="13" t="s">
        <v>8</v>
      </c>
      <c r="D27" s="195"/>
      <c r="E27" s="14">
        <v>38</v>
      </c>
      <c r="F27" s="14">
        <v>49.4</v>
      </c>
      <c r="G27" s="177">
        <v>90</v>
      </c>
      <c r="H27" s="89">
        <f t="shared" si="3"/>
        <v>90</v>
      </c>
      <c r="I27" s="89">
        <f t="shared" si="2"/>
        <v>108</v>
      </c>
      <c r="J27" s="52"/>
      <c r="K27" s="11">
        <f t="shared" ref="K27" si="4">K30*1.2</f>
        <v>62.4</v>
      </c>
      <c r="L27" s="12"/>
      <c r="M27"/>
      <c r="N27" s="46"/>
      <c r="O27" s="46"/>
      <c r="P27" s="46"/>
      <c r="Q27" s="46"/>
      <c r="R27" s="46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</row>
    <row r="28" spans="1:397" ht="26.25" x14ac:dyDescent="0.4">
      <c r="A28" s="160"/>
      <c r="B28" s="221"/>
      <c r="C28" s="13" t="s">
        <v>10</v>
      </c>
      <c r="D28" s="193"/>
      <c r="E28" s="14">
        <v>48.6</v>
      </c>
      <c r="F28" s="14">
        <v>63.180000000000007</v>
      </c>
      <c r="G28" s="177">
        <v>110</v>
      </c>
      <c r="H28" s="89">
        <f t="shared" si="3"/>
        <v>108</v>
      </c>
      <c r="I28" s="89">
        <f t="shared" si="2"/>
        <v>129.6</v>
      </c>
      <c r="J28" s="52"/>
      <c r="K28" s="11">
        <f>K31*1.2</f>
        <v>80.28</v>
      </c>
      <c r="L28" s="12"/>
      <c r="M28"/>
      <c r="N28" s="46"/>
      <c r="O28" s="46"/>
      <c r="P28" s="46"/>
      <c r="Q28" s="46"/>
      <c r="R28" s="46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</row>
    <row r="29" spans="1:397" ht="26.25" x14ac:dyDescent="0.4">
      <c r="A29" s="160"/>
      <c r="B29" s="221"/>
      <c r="C29" s="13" t="s">
        <v>40</v>
      </c>
      <c r="D29" s="194" t="s">
        <v>12</v>
      </c>
      <c r="E29" s="14"/>
      <c r="F29" s="14"/>
      <c r="G29" s="87">
        <v>19.899999999999999</v>
      </c>
      <c r="H29" s="89">
        <f t="shared" si="3"/>
        <v>39.6</v>
      </c>
      <c r="I29" s="178">
        <f t="shared" si="2"/>
        <v>47.52</v>
      </c>
      <c r="J29" s="52"/>
      <c r="K29" s="11"/>
      <c r="L29" s="12"/>
      <c r="M29"/>
      <c r="N29" s="46"/>
      <c r="O29" s="46"/>
      <c r="P29" s="46"/>
      <c r="Q29" s="46"/>
      <c r="R29" s="4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</row>
    <row r="30" spans="1:397" ht="26.25" x14ac:dyDescent="0.4">
      <c r="A30" s="160"/>
      <c r="B30" s="221"/>
      <c r="C30" s="176" t="s">
        <v>8</v>
      </c>
      <c r="D30" s="195"/>
      <c r="E30" s="14">
        <v>35.4</v>
      </c>
      <c r="F30" s="14">
        <v>46.02</v>
      </c>
      <c r="G30" s="177">
        <v>75</v>
      </c>
      <c r="H30" s="89">
        <f t="shared" si="3"/>
        <v>66</v>
      </c>
      <c r="I30" s="173">
        <f t="shared" si="2"/>
        <v>79.2</v>
      </c>
      <c r="J30" s="52"/>
      <c r="K30" s="14">
        <v>52</v>
      </c>
      <c r="L30" s="12"/>
      <c r="M30"/>
      <c r="N30" s="46"/>
      <c r="O30" s="46"/>
      <c r="P30" s="46"/>
      <c r="Q30" s="46"/>
      <c r="R30" s="46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</row>
    <row r="31" spans="1:397" ht="27" thickBot="1" x14ac:dyDescent="0.45">
      <c r="A31" s="160"/>
      <c r="B31" s="222"/>
      <c r="C31" s="18" t="s">
        <v>10</v>
      </c>
      <c r="D31" s="196"/>
      <c r="E31" s="20">
        <v>45.5</v>
      </c>
      <c r="F31" s="20">
        <v>59.15</v>
      </c>
      <c r="G31" s="169">
        <v>90</v>
      </c>
      <c r="H31" s="92">
        <f t="shared" si="3"/>
        <v>84</v>
      </c>
      <c r="I31" s="92">
        <f>H31*1.2</f>
        <v>100.8</v>
      </c>
      <c r="J31" s="52"/>
      <c r="K31" s="14">
        <v>66.900000000000006</v>
      </c>
      <c r="L31" s="12"/>
      <c r="M31"/>
      <c r="N31" s="46"/>
      <c r="O31" s="46"/>
      <c r="P31" s="46"/>
      <c r="Q31" s="46"/>
      <c r="R31" s="46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</row>
    <row r="32" spans="1:397" ht="26.25" x14ac:dyDescent="0.4">
      <c r="A32" s="186">
        <v>2</v>
      </c>
      <c r="B32" s="220" t="s">
        <v>93</v>
      </c>
      <c r="C32" s="176" t="s">
        <v>8</v>
      </c>
      <c r="D32" s="195" t="s">
        <v>9</v>
      </c>
      <c r="E32" s="21">
        <v>29.4</v>
      </c>
      <c r="F32" s="21">
        <v>38.22</v>
      </c>
      <c r="G32" s="71">
        <v>48.3</v>
      </c>
      <c r="H32" s="173">
        <f>H34*1.2</f>
        <v>67.2</v>
      </c>
      <c r="I32" s="173">
        <f t="shared" si="2"/>
        <v>80.64</v>
      </c>
      <c r="J32" s="52"/>
      <c r="K32" s="11">
        <f>K34*1.2</f>
        <v>48.095999999999997</v>
      </c>
      <c r="L32" s="12"/>
      <c r="M32"/>
      <c r="N32" s="46"/>
      <c r="O32" s="46"/>
      <c r="P32" s="46"/>
      <c r="Q32" s="46"/>
      <c r="R32" s="46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</row>
    <row r="33" spans="1:397" ht="26.25" x14ac:dyDescent="0.4">
      <c r="A33" s="187"/>
      <c r="B33" s="221"/>
      <c r="C33" s="13" t="s">
        <v>10</v>
      </c>
      <c r="D33" s="193"/>
      <c r="E33" s="14">
        <v>33.700000000000003</v>
      </c>
      <c r="F33" s="21">
        <v>43.81</v>
      </c>
      <c r="G33" s="71">
        <v>57.7</v>
      </c>
      <c r="H33" s="173">
        <f>H35*1.2</f>
        <v>84</v>
      </c>
      <c r="I33" s="89">
        <f t="shared" si="2"/>
        <v>100.8</v>
      </c>
      <c r="J33" s="52"/>
      <c r="K33" s="11">
        <f>K35*1.2</f>
        <v>57.743999999999993</v>
      </c>
      <c r="L33" s="12"/>
      <c r="M33"/>
      <c r="N33" s="46"/>
      <c r="O33" s="46"/>
      <c r="P33" s="46"/>
      <c r="Q33" s="46"/>
      <c r="R33" s="46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</row>
    <row r="34" spans="1:397" ht="26.25" x14ac:dyDescent="0.4">
      <c r="A34" s="187"/>
      <c r="B34" s="221"/>
      <c r="C34" s="176" t="s">
        <v>8</v>
      </c>
      <c r="D34" s="194" t="s">
        <v>11</v>
      </c>
      <c r="E34" s="14">
        <v>29.1</v>
      </c>
      <c r="F34" s="21">
        <v>37.830000000000005</v>
      </c>
      <c r="G34" s="71">
        <v>40.200000000000003</v>
      </c>
      <c r="H34" s="173">
        <v>56</v>
      </c>
      <c r="I34" s="173">
        <f t="shared" si="2"/>
        <v>67.2</v>
      </c>
      <c r="J34" s="52"/>
      <c r="K34" s="11">
        <f t="shared" ref="K34" si="5">K36*1.2</f>
        <v>40.08</v>
      </c>
      <c r="L34" s="12"/>
      <c r="M34"/>
      <c r="N34" s="46"/>
      <c r="O34" s="46"/>
      <c r="P34" s="46"/>
      <c r="Q34" s="46"/>
      <c r="R34" s="46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</row>
    <row r="35" spans="1:397" ht="26.25" x14ac:dyDescent="0.4">
      <c r="A35" s="187"/>
      <c r="B35" s="221"/>
      <c r="C35" s="13" t="s">
        <v>10</v>
      </c>
      <c r="D35" s="193"/>
      <c r="E35" s="14">
        <v>35.1</v>
      </c>
      <c r="F35" s="21">
        <v>45.63</v>
      </c>
      <c r="G35" s="71">
        <v>48.1</v>
      </c>
      <c r="H35" s="89">
        <f>H34*1.25</f>
        <v>70</v>
      </c>
      <c r="I35" s="89">
        <f t="shared" si="2"/>
        <v>84</v>
      </c>
      <c r="J35" s="52"/>
      <c r="K35" s="11">
        <f>K37*1.2</f>
        <v>48.12</v>
      </c>
      <c r="L35" s="12"/>
      <c r="M35"/>
      <c r="N35" s="46"/>
      <c r="O35" s="46"/>
      <c r="P35" s="46"/>
      <c r="Q35" s="46"/>
      <c r="R35" s="46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</row>
    <row r="36" spans="1:397" ht="26.25" x14ac:dyDescent="0.4">
      <c r="A36" s="187"/>
      <c r="B36" s="221"/>
      <c r="C36" s="13" t="s">
        <v>8</v>
      </c>
      <c r="D36" s="195" t="s">
        <v>12</v>
      </c>
      <c r="E36" s="177">
        <v>22.8</v>
      </c>
      <c r="F36" s="21">
        <v>29.64</v>
      </c>
      <c r="G36" s="71">
        <v>33.4</v>
      </c>
      <c r="H36" s="89">
        <f>H34*0.8</f>
        <v>44.800000000000004</v>
      </c>
      <c r="I36" s="89">
        <f t="shared" si="2"/>
        <v>53.760000000000005</v>
      </c>
      <c r="J36" s="52"/>
      <c r="K36" s="21">
        <v>33.4</v>
      </c>
      <c r="L36" s="12"/>
      <c r="M36"/>
      <c r="N36" s="46"/>
      <c r="O36" s="46"/>
      <c r="P36" s="46"/>
      <c r="Q36" s="46"/>
      <c r="R36" s="4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</row>
    <row r="37" spans="1:397" ht="26.25" x14ac:dyDescent="0.4">
      <c r="A37" s="187"/>
      <c r="B37" s="221"/>
      <c r="C37" s="13" t="s">
        <v>10</v>
      </c>
      <c r="D37" s="193"/>
      <c r="E37" s="177">
        <v>27.3</v>
      </c>
      <c r="F37" s="21">
        <v>35.49</v>
      </c>
      <c r="G37" s="71">
        <v>40.1</v>
      </c>
      <c r="H37" s="89">
        <f>H35*0.8</f>
        <v>56</v>
      </c>
      <c r="I37" s="89">
        <f t="shared" si="2"/>
        <v>67.2</v>
      </c>
      <c r="J37" s="52"/>
      <c r="K37" s="21">
        <v>40.1</v>
      </c>
      <c r="L37" s="12"/>
      <c r="M37"/>
      <c r="N37" s="46"/>
      <c r="O37" s="46"/>
      <c r="P37" s="46"/>
      <c r="Q37" s="46"/>
      <c r="R37" s="4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</row>
    <row r="38" spans="1:397" ht="26.25" x14ac:dyDescent="0.4">
      <c r="A38" s="187"/>
      <c r="B38" s="221"/>
      <c r="C38" s="165" t="s">
        <v>13</v>
      </c>
      <c r="D38" s="195" t="s">
        <v>14</v>
      </c>
      <c r="E38" s="21">
        <v>12.7</v>
      </c>
      <c r="F38" s="21">
        <v>12.7</v>
      </c>
      <c r="G38" s="71">
        <v>14.4</v>
      </c>
      <c r="H38" s="170">
        <v>22</v>
      </c>
      <c r="I38" s="170">
        <f t="shared" si="2"/>
        <v>26.4</v>
      </c>
      <c r="J38" s="52"/>
      <c r="K38" s="11"/>
      <c r="L38" s="12"/>
      <c r="M38"/>
      <c r="N38" s="46"/>
      <c r="O38" s="46"/>
      <c r="P38" s="46"/>
      <c r="Q38" s="46"/>
      <c r="R38" s="46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</row>
    <row r="39" spans="1:397" ht="26.25" x14ac:dyDescent="0.4">
      <c r="A39" s="187"/>
      <c r="B39" s="221"/>
      <c r="C39" s="13" t="s">
        <v>8</v>
      </c>
      <c r="D39" s="195"/>
      <c r="E39" s="23">
        <f>E36*80%</f>
        <v>18.240000000000002</v>
      </c>
      <c r="F39" s="23">
        <v>23.712000000000003</v>
      </c>
      <c r="G39" s="72">
        <v>26.8</v>
      </c>
      <c r="H39" s="89">
        <v>29.5</v>
      </c>
      <c r="I39" s="89">
        <f t="shared" si="2"/>
        <v>35.4</v>
      </c>
      <c r="J39" s="52"/>
      <c r="K39" s="11">
        <f>I36*0.8</f>
        <v>43.00800000000001</v>
      </c>
      <c r="L39" s="12"/>
      <c r="M39"/>
      <c r="N39" s="46"/>
      <c r="O39" s="46"/>
      <c r="P39" s="46"/>
      <c r="Q39" s="46"/>
      <c r="R39" s="46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</row>
    <row r="40" spans="1:397" ht="27" thickBot="1" x14ac:dyDescent="0.4">
      <c r="A40" s="188"/>
      <c r="B40" s="222"/>
      <c r="C40" s="13" t="s">
        <v>10</v>
      </c>
      <c r="D40" s="196"/>
      <c r="E40" s="20">
        <f>E37*80%</f>
        <v>21.840000000000003</v>
      </c>
      <c r="F40" s="20">
        <v>28.392000000000003</v>
      </c>
      <c r="G40" s="169">
        <v>32.1</v>
      </c>
      <c r="H40" s="89">
        <v>35.299999999999997</v>
      </c>
      <c r="I40" s="89">
        <f t="shared" si="2"/>
        <v>42.359999999999992</v>
      </c>
      <c r="J40" s="52"/>
      <c r="K40" s="11">
        <f>K37*0.8</f>
        <v>32.080000000000005</v>
      </c>
      <c r="L40" s="1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</row>
    <row r="41" spans="1:397" ht="27" thickBot="1" x14ac:dyDescent="0.4">
      <c r="A41" s="186">
        <v>3</v>
      </c>
      <c r="B41" s="220" t="s">
        <v>60</v>
      </c>
      <c r="C41" s="175" t="s">
        <v>8</v>
      </c>
      <c r="D41" s="192" t="s">
        <v>9</v>
      </c>
      <c r="E41" s="10">
        <v>25.9</v>
      </c>
      <c r="F41" s="10">
        <v>38.563200000000002</v>
      </c>
      <c r="G41" s="73">
        <v>43.6</v>
      </c>
      <c r="H41" s="88">
        <f>ROUND(G41*115%,1)</f>
        <v>50.1</v>
      </c>
      <c r="I41" s="172">
        <f t="shared" si="2"/>
        <v>60.12</v>
      </c>
      <c r="J41" s="52"/>
      <c r="K41" s="11">
        <f>K43*1.2</f>
        <v>43.631999999999998</v>
      </c>
      <c r="L41" s="1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</row>
    <row r="42" spans="1:397" ht="27" thickBot="1" x14ac:dyDescent="0.4">
      <c r="A42" s="187"/>
      <c r="B42" s="221"/>
      <c r="C42" s="13" t="s">
        <v>10</v>
      </c>
      <c r="D42" s="193"/>
      <c r="E42" s="21">
        <v>29.6</v>
      </c>
      <c r="F42" s="26">
        <v>44.553599999999996</v>
      </c>
      <c r="G42" s="177">
        <v>50.4</v>
      </c>
      <c r="H42" s="173">
        <f>ROUND(G42*115%,1)</f>
        <v>58</v>
      </c>
      <c r="I42" s="89">
        <f t="shared" si="2"/>
        <v>69.599999999999994</v>
      </c>
      <c r="J42" s="52"/>
      <c r="K42" s="11">
        <f>K44*1.2</f>
        <v>50.255999999999993</v>
      </c>
      <c r="L42" s="1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</row>
    <row r="43" spans="1:397" ht="29.25" customHeight="1" thickBot="1" x14ac:dyDescent="0.4">
      <c r="A43" s="187"/>
      <c r="B43" s="221"/>
      <c r="C43" s="176" t="s">
        <v>8</v>
      </c>
      <c r="D43" s="194" t="s">
        <v>11</v>
      </c>
      <c r="E43" s="14">
        <v>24.8</v>
      </c>
      <c r="F43" s="26">
        <v>32.136000000000003</v>
      </c>
      <c r="G43" s="177">
        <v>36.299999999999997</v>
      </c>
      <c r="H43" s="89">
        <f t="shared" ref="H43:H46" si="6">ROUND(G43*115%,1)</f>
        <v>41.7</v>
      </c>
      <c r="I43" s="173">
        <f t="shared" si="2"/>
        <v>50.04</v>
      </c>
      <c r="J43" s="52"/>
      <c r="K43" s="11">
        <f>K45*1.2</f>
        <v>36.36</v>
      </c>
      <c r="L43" s="12"/>
    </row>
    <row r="44" spans="1:397" ht="29.25" customHeight="1" thickBot="1" x14ac:dyDescent="0.4">
      <c r="A44" s="187"/>
      <c r="B44" s="221"/>
      <c r="C44" s="13" t="s">
        <v>10</v>
      </c>
      <c r="D44" s="193"/>
      <c r="E44" s="14">
        <v>28.1</v>
      </c>
      <c r="F44" s="26">
        <v>37.128</v>
      </c>
      <c r="G44" s="177">
        <v>41.9</v>
      </c>
      <c r="H44" s="173">
        <f t="shared" si="6"/>
        <v>48.2</v>
      </c>
      <c r="I44" s="89">
        <f t="shared" si="2"/>
        <v>57.84</v>
      </c>
      <c r="J44" s="52"/>
      <c r="K44" s="11">
        <f>K46*1.2</f>
        <v>41.879999999999995</v>
      </c>
      <c r="L44" s="12"/>
    </row>
    <row r="45" spans="1:397" ht="29.25" customHeight="1" thickBot="1" x14ac:dyDescent="0.4">
      <c r="A45" s="187"/>
      <c r="B45" s="221"/>
      <c r="C45" s="13" t="s">
        <v>8</v>
      </c>
      <c r="D45" s="195" t="s">
        <v>12</v>
      </c>
      <c r="E45" s="177">
        <v>20.6</v>
      </c>
      <c r="F45" s="26">
        <v>26.78</v>
      </c>
      <c r="G45" s="177">
        <v>30.3</v>
      </c>
      <c r="H45" s="173">
        <f t="shared" si="6"/>
        <v>34.799999999999997</v>
      </c>
      <c r="I45" s="89">
        <f t="shared" si="2"/>
        <v>41.76</v>
      </c>
      <c r="J45" s="52"/>
      <c r="K45" s="14">
        <v>30.3</v>
      </c>
      <c r="L45" s="12"/>
    </row>
    <row r="46" spans="1:397" ht="29.25" customHeight="1" x14ac:dyDescent="0.35">
      <c r="A46" s="187"/>
      <c r="B46" s="221"/>
      <c r="C46" s="13" t="s">
        <v>10</v>
      </c>
      <c r="D46" s="193"/>
      <c r="E46" s="177">
        <v>23.8</v>
      </c>
      <c r="F46" s="10">
        <v>30.94</v>
      </c>
      <c r="G46" s="71">
        <v>34.9</v>
      </c>
      <c r="H46" s="173">
        <f t="shared" si="6"/>
        <v>40.1</v>
      </c>
      <c r="I46" s="89">
        <f t="shared" si="2"/>
        <v>48.12</v>
      </c>
      <c r="J46" s="52"/>
      <c r="K46" s="21">
        <v>34.9</v>
      </c>
      <c r="L46" s="12"/>
    </row>
    <row r="47" spans="1:397" ht="29.25" customHeight="1" x14ac:dyDescent="0.35">
      <c r="A47" s="187"/>
      <c r="B47" s="221"/>
      <c r="C47" s="165" t="s">
        <v>13</v>
      </c>
      <c r="D47" s="195" t="s">
        <v>14</v>
      </c>
      <c r="E47" s="21">
        <v>12.7</v>
      </c>
      <c r="F47" s="21">
        <v>12.7</v>
      </c>
      <c r="G47" s="71">
        <v>14.4</v>
      </c>
      <c r="H47" s="170">
        <f>H38</f>
        <v>22</v>
      </c>
      <c r="I47" s="170">
        <f t="shared" si="2"/>
        <v>26.4</v>
      </c>
      <c r="J47" s="52"/>
      <c r="K47" s="8"/>
      <c r="L47" s="12"/>
    </row>
    <row r="48" spans="1:397" ht="29.25" customHeight="1" x14ac:dyDescent="0.35">
      <c r="A48" s="187"/>
      <c r="B48" s="221"/>
      <c r="C48" s="13" t="s">
        <v>8</v>
      </c>
      <c r="D48" s="195"/>
      <c r="E48" s="17">
        <f>E45*80%</f>
        <v>16.48</v>
      </c>
      <c r="F48" s="17">
        <v>21.424000000000003</v>
      </c>
      <c r="G48" s="70">
        <v>24.2</v>
      </c>
      <c r="H48" s="89">
        <f t="shared" ref="H48:H55" si="7">ROUND(G48*115%,1)</f>
        <v>27.8</v>
      </c>
      <c r="I48" s="89">
        <f t="shared" si="2"/>
        <v>33.36</v>
      </c>
      <c r="J48" s="52"/>
      <c r="K48" s="11">
        <f>I45*0.8</f>
        <v>33.408000000000001</v>
      </c>
      <c r="L48" s="12"/>
    </row>
    <row r="49" spans="1:397" ht="29.25" customHeight="1" thickBot="1" x14ac:dyDescent="0.4">
      <c r="A49" s="188"/>
      <c r="B49" s="222"/>
      <c r="C49" s="18" t="s">
        <v>10</v>
      </c>
      <c r="D49" s="196"/>
      <c r="E49" s="20">
        <f>E46*80%</f>
        <v>19.040000000000003</v>
      </c>
      <c r="F49" s="20">
        <v>24.752000000000002</v>
      </c>
      <c r="G49" s="169">
        <v>28</v>
      </c>
      <c r="H49" s="92">
        <f t="shared" si="7"/>
        <v>32.200000000000003</v>
      </c>
      <c r="I49" s="92">
        <f t="shared" si="2"/>
        <v>38.64</v>
      </c>
      <c r="J49" s="52"/>
      <c r="K49" s="11">
        <f>K46*0.8</f>
        <v>27.92</v>
      </c>
      <c r="L49" s="12"/>
    </row>
    <row r="50" spans="1:397" ht="29.25" customHeight="1" thickBot="1" x14ac:dyDescent="0.4">
      <c r="A50" s="186">
        <v>4</v>
      </c>
      <c r="B50" s="225" t="s">
        <v>89</v>
      </c>
      <c r="C50" s="175" t="s">
        <v>18</v>
      </c>
      <c r="D50" s="192">
        <v>1</v>
      </c>
      <c r="E50" s="10">
        <v>109.3</v>
      </c>
      <c r="F50" s="26">
        <v>142.09</v>
      </c>
      <c r="G50" s="168">
        <v>160.6</v>
      </c>
      <c r="H50" s="172">
        <f t="shared" si="7"/>
        <v>184.7</v>
      </c>
      <c r="I50" s="172">
        <f t="shared" si="2"/>
        <v>221.64</v>
      </c>
      <c r="J50" s="52"/>
      <c r="K50" s="11">
        <f>K52*1.2</f>
        <v>170.35199999999998</v>
      </c>
      <c r="L50" s="12"/>
    </row>
    <row r="51" spans="1:397" s="27" customFormat="1" ht="29.25" customHeight="1" thickBot="1" x14ac:dyDescent="0.4">
      <c r="A51" s="187"/>
      <c r="B51" s="226"/>
      <c r="C51" s="13" t="s">
        <v>10</v>
      </c>
      <c r="D51" s="193"/>
      <c r="E51" s="14">
        <v>138</v>
      </c>
      <c r="F51" s="26">
        <v>179.4</v>
      </c>
      <c r="G51" s="177">
        <v>202.7</v>
      </c>
      <c r="H51" s="89">
        <f t="shared" si="7"/>
        <v>233.1</v>
      </c>
      <c r="I51" s="89">
        <f t="shared" si="2"/>
        <v>279.71999999999997</v>
      </c>
      <c r="J51" s="52"/>
      <c r="K51" s="11">
        <f>K53*1.2</f>
        <v>219.02399999999997</v>
      </c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</row>
    <row r="52" spans="1:397" s="3" customFormat="1" ht="29.25" customHeight="1" thickBot="1" x14ac:dyDescent="0.4">
      <c r="A52" s="187"/>
      <c r="B52" s="226"/>
      <c r="C52" s="176" t="s">
        <v>18</v>
      </c>
      <c r="D52" s="194">
        <v>2</v>
      </c>
      <c r="E52" s="14">
        <v>92</v>
      </c>
      <c r="F52" s="26">
        <v>119.60000000000001</v>
      </c>
      <c r="G52" s="177">
        <v>135.1</v>
      </c>
      <c r="H52" s="173">
        <f t="shared" si="7"/>
        <v>155.4</v>
      </c>
      <c r="I52" s="173">
        <f t="shared" si="2"/>
        <v>186.48</v>
      </c>
      <c r="J52" s="52"/>
      <c r="K52" s="11">
        <f>K54*1.2</f>
        <v>141.95999999999998</v>
      </c>
      <c r="L52" s="12"/>
    </row>
    <row r="53" spans="1:397" s="3" customFormat="1" ht="29.25" customHeight="1" thickBot="1" x14ac:dyDescent="0.4">
      <c r="A53" s="187"/>
      <c r="B53" s="226"/>
      <c r="C53" s="13" t="s">
        <v>10</v>
      </c>
      <c r="D53" s="193"/>
      <c r="E53" s="14">
        <v>115</v>
      </c>
      <c r="F53" s="26">
        <v>149.5</v>
      </c>
      <c r="G53" s="177">
        <v>168.9</v>
      </c>
      <c r="H53" s="89">
        <f t="shared" si="7"/>
        <v>194.2</v>
      </c>
      <c r="I53" s="89">
        <f t="shared" si="2"/>
        <v>233.03999999999996</v>
      </c>
      <c r="J53" s="52"/>
      <c r="K53" s="11">
        <f>K55*1.2</f>
        <v>182.51999999999998</v>
      </c>
      <c r="L53" s="12"/>
    </row>
    <row r="54" spans="1:397" s="3" customFormat="1" ht="29.25" customHeight="1" thickBot="1" x14ac:dyDescent="0.4">
      <c r="A54" s="187"/>
      <c r="B54" s="226"/>
      <c r="C54" s="176" t="s">
        <v>18</v>
      </c>
      <c r="D54" s="194">
        <v>3</v>
      </c>
      <c r="E54" s="14">
        <v>80.5</v>
      </c>
      <c r="F54" s="26">
        <v>104.65</v>
      </c>
      <c r="G54" s="177">
        <v>118.3</v>
      </c>
      <c r="H54" s="89">
        <f t="shared" si="7"/>
        <v>136</v>
      </c>
      <c r="I54" s="173">
        <f t="shared" si="2"/>
        <v>163.19999999999999</v>
      </c>
      <c r="J54" s="52"/>
      <c r="K54" s="14">
        <v>118.3</v>
      </c>
      <c r="L54" s="12"/>
    </row>
    <row r="55" spans="1:397" s="30" customFormat="1" ht="29.25" customHeight="1" thickBot="1" x14ac:dyDescent="0.4">
      <c r="A55" s="187"/>
      <c r="B55" s="237"/>
      <c r="C55" s="122" t="s">
        <v>10</v>
      </c>
      <c r="D55" s="195"/>
      <c r="E55" s="23">
        <v>103.5</v>
      </c>
      <c r="F55" s="25">
        <v>134.55000000000001</v>
      </c>
      <c r="G55" s="70">
        <v>152.1</v>
      </c>
      <c r="H55" s="89">
        <f t="shared" si="7"/>
        <v>174.9</v>
      </c>
      <c r="I55" s="99">
        <f t="shared" si="2"/>
        <v>209.88</v>
      </c>
      <c r="J55" s="52"/>
      <c r="K55" s="29">
        <v>152.1</v>
      </c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</row>
    <row r="56" spans="1:397" s="3" customFormat="1" ht="47.25" customHeight="1" x14ac:dyDescent="0.35">
      <c r="A56" s="164">
        <v>5</v>
      </c>
      <c r="B56" s="123" t="s">
        <v>88</v>
      </c>
      <c r="C56" s="9" t="s">
        <v>13</v>
      </c>
      <c r="D56" s="167" t="s">
        <v>14</v>
      </c>
      <c r="E56" s="10">
        <v>26.25</v>
      </c>
      <c r="F56" s="10">
        <v>34.125</v>
      </c>
      <c r="G56" s="168">
        <v>38.5</v>
      </c>
      <c r="H56" s="172">
        <f>ROUND(G56*115%,1)</f>
        <v>44.3</v>
      </c>
      <c r="I56" s="124">
        <f t="shared" si="2"/>
        <v>53.16</v>
      </c>
      <c r="J56" s="52"/>
      <c r="K56" s="11"/>
      <c r="L56" s="12"/>
    </row>
    <row r="57" spans="1:397" s="3" customFormat="1" ht="29.25" customHeight="1" x14ac:dyDescent="0.35">
      <c r="A57" s="234">
        <v>6</v>
      </c>
      <c r="B57" s="232" t="s">
        <v>87</v>
      </c>
      <c r="C57" s="13" t="s">
        <v>8</v>
      </c>
      <c r="D57" s="194" t="s">
        <v>14</v>
      </c>
      <c r="E57" s="21">
        <f>E54*80%</f>
        <v>64.400000000000006</v>
      </c>
      <c r="F57" s="21">
        <v>83.720000000000013</v>
      </c>
      <c r="G57" s="71">
        <v>94.6</v>
      </c>
      <c r="H57" s="89">
        <f>ROUND(G57*115%,1)</f>
        <v>108.8</v>
      </c>
      <c r="I57" s="125">
        <f t="shared" si="2"/>
        <v>130.56</v>
      </c>
      <c r="J57" s="52"/>
      <c r="K57" s="11"/>
      <c r="L57" s="12"/>
    </row>
    <row r="58" spans="1:397" s="3" customFormat="1" ht="29.25" customHeight="1" thickBot="1" x14ac:dyDescent="0.4">
      <c r="A58" s="188"/>
      <c r="B58" s="233"/>
      <c r="C58" s="18" t="s">
        <v>10</v>
      </c>
      <c r="D58" s="196"/>
      <c r="E58" s="29">
        <f>E55*80%</f>
        <v>82.800000000000011</v>
      </c>
      <c r="F58" s="29">
        <v>107.64000000000001</v>
      </c>
      <c r="G58" s="79">
        <v>121.6</v>
      </c>
      <c r="H58" s="92">
        <f>ROUND(G58*115%,1)</f>
        <v>139.80000000000001</v>
      </c>
      <c r="I58" s="126">
        <f t="shared" si="2"/>
        <v>167.76000000000002</v>
      </c>
      <c r="J58" s="52"/>
      <c r="K58" s="11"/>
      <c r="L58" s="12"/>
    </row>
    <row r="59" spans="1:397" ht="33.75" customHeight="1" x14ac:dyDescent="0.35">
      <c r="A59" s="164">
        <v>7</v>
      </c>
      <c r="B59" s="180" t="s">
        <v>84</v>
      </c>
      <c r="C59" s="9" t="s">
        <v>42</v>
      </c>
      <c r="D59" s="167"/>
      <c r="E59" s="10">
        <v>19.600000000000001</v>
      </c>
      <c r="F59" s="26">
        <v>19.600000000000001</v>
      </c>
      <c r="G59" s="168">
        <v>15.7</v>
      </c>
      <c r="H59" s="88">
        <v>30</v>
      </c>
      <c r="I59" s="158">
        <f>H59*1.2</f>
        <v>36</v>
      </c>
      <c r="J59" s="52"/>
      <c r="K59" s="11"/>
      <c r="L59" s="1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</row>
    <row r="60" spans="1:397" ht="33.75" customHeight="1" x14ac:dyDescent="0.35">
      <c r="A60" s="133">
        <v>8</v>
      </c>
      <c r="B60" s="154" t="s">
        <v>92</v>
      </c>
      <c r="C60" s="176" t="s">
        <v>42</v>
      </c>
      <c r="D60" s="162"/>
      <c r="E60" s="21"/>
      <c r="F60" s="21"/>
      <c r="G60" s="71">
        <v>14.4</v>
      </c>
      <c r="H60" s="173">
        <v>22</v>
      </c>
      <c r="I60" s="140">
        <f t="shared" ref="I60:I68" si="8">H60*1.2</f>
        <v>26.4</v>
      </c>
      <c r="J60" s="52"/>
      <c r="K60" s="11"/>
      <c r="L60" s="12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</row>
    <row r="61" spans="1:397" ht="43.5" customHeight="1" x14ac:dyDescent="0.35">
      <c r="A61" s="133">
        <v>9</v>
      </c>
      <c r="B61" s="154" t="s">
        <v>72</v>
      </c>
      <c r="C61" s="176" t="s">
        <v>13</v>
      </c>
      <c r="D61" s="162" t="s">
        <v>73</v>
      </c>
      <c r="E61" s="21"/>
      <c r="F61" s="21"/>
      <c r="G61" s="71"/>
      <c r="H61" s="173">
        <v>23</v>
      </c>
      <c r="I61" s="140">
        <f t="shared" si="8"/>
        <v>27.599999999999998</v>
      </c>
      <c r="J61" s="52"/>
      <c r="K61" s="11"/>
      <c r="L61" s="12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</row>
    <row r="62" spans="1:397" ht="33.75" customHeight="1" thickBot="1" x14ac:dyDescent="0.4">
      <c r="A62" s="161">
        <v>10</v>
      </c>
      <c r="B62" s="181" t="s">
        <v>74</v>
      </c>
      <c r="C62" s="166" t="s">
        <v>13</v>
      </c>
      <c r="D62" s="163" t="s">
        <v>73</v>
      </c>
      <c r="E62" s="29"/>
      <c r="F62" s="29"/>
      <c r="G62" s="74"/>
      <c r="H62" s="171">
        <v>30</v>
      </c>
      <c r="I62" s="126">
        <f t="shared" si="8"/>
        <v>36</v>
      </c>
      <c r="J62" s="52"/>
      <c r="K62" s="11"/>
      <c r="L62" s="1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</row>
    <row r="63" spans="1:397" ht="33.75" customHeight="1" x14ac:dyDescent="0.35">
      <c r="A63" s="164">
        <v>11</v>
      </c>
      <c r="B63" s="180" t="s">
        <v>50</v>
      </c>
      <c r="C63" s="130" t="s">
        <v>68</v>
      </c>
      <c r="D63" s="167" t="s">
        <v>23</v>
      </c>
      <c r="E63" s="10"/>
      <c r="F63" s="10"/>
      <c r="G63" s="168">
        <v>19.899999999999999</v>
      </c>
      <c r="H63" s="131">
        <v>34.5</v>
      </c>
      <c r="I63" s="141">
        <f t="shared" si="8"/>
        <v>41.4</v>
      </c>
      <c r="J63" s="52"/>
      <c r="K63" s="11"/>
      <c r="L63" s="12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</row>
    <row r="64" spans="1:397" ht="48.75" customHeight="1" x14ac:dyDescent="0.35">
      <c r="A64" s="133">
        <v>12</v>
      </c>
      <c r="B64" s="134" t="s">
        <v>97</v>
      </c>
      <c r="C64" s="155" t="s">
        <v>25</v>
      </c>
      <c r="D64" s="162" t="s">
        <v>26</v>
      </c>
      <c r="E64" s="21">
        <v>14</v>
      </c>
      <c r="F64" s="21">
        <v>14</v>
      </c>
      <c r="G64" s="71">
        <v>16</v>
      </c>
      <c r="H64" s="156">
        <v>34.5</v>
      </c>
      <c r="I64" s="157">
        <f t="shared" si="8"/>
        <v>41.4</v>
      </c>
      <c r="J64" s="52"/>
      <c r="K64" s="11"/>
      <c r="L64" s="1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</row>
    <row r="65" spans="1:397" ht="48.75" customHeight="1" x14ac:dyDescent="0.35">
      <c r="A65" s="174">
        <v>13</v>
      </c>
      <c r="B65" s="136" t="s">
        <v>99</v>
      </c>
      <c r="C65" s="137" t="s">
        <v>25</v>
      </c>
      <c r="D65" s="162" t="s">
        <v>26</v>
      </c>
      <c r="E65" s="14">
        <v>13</v>
      </c>
      <c r="F65" s="14">
        <v>13</v>
      </c>
      <c r="G65" s="177">
        <v>15</v>
      </c>
      <c r="H65" s="139">
        <v>26.45</v>
      </c>
      <c r="I65" s="142">
        <f t="shared" si="8"/>
        <v>31.74</v>
      </c>
      <c r="J65" s="52"/>
      <c r="K65" s="11"/>
      <c r="L65" s="12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</row>
    <row r="66" spans="1:397" ht="36" customHeight="1" thickBot="1" x14ac:dyDescent="0.4">
      <c r="A66" s="174">
        <v>14</v>
      </c>
      <c r="B66" s="136" t="s">
        <v>82</v>
      </c>
      <c r="C66" s="137" t="s">
        <v>68</v>
      </c>
      <c r="D66" s="138" t="s">
        <v>91</v>
      </c>
      <c r="E66" s="14">
        <v>13</v>
      </c>
      <c r="F66" s="14">
        <v>13</v>
      </c>
      <c r="G66" s="177">
        <v>15</v>
      </c>
      <c r="H66" s="139">
        <f>H61*1.15</f>
        <v>26.45</v>
      </c>
      <c r="I66" s="142">
        <f t="shared" si="8"/>
        <v>31.74</v>
      </c>
      <c r="J66" s="52"/>
      <c r="K66" s="11"/>
      <c r="L66" s="12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</row>
    <row r="67" spans="1:397" ht="26.25" x14ac:dyDescent="0.35">
      <c r="A67" s="186">
        <v>15</v>
      </c>
      <c r="B67" s="235" t="s">
        <v>86</v>
      </c>
      <c r="C67" s="9" t="s">
        <v>29</v>
      </c>
      <c r="D67" s="37">
        <v>1</v>
      </c>
      <c r="E67" s="10">
        <v>36.5</v>
      </c>
      <c r="F67" s="10">
        <v>47.45</v>
      </c>
      <c r="G67" s="168">
        <v>53.7</v>
      </c>
      <c r="H67" s="88">
        <f>ROUND(H68*1.2,1)</f>
        <v>68</v>
      </c>
      <c r="I67" s="88">
        <f t="shared" si="8"/>
        <v>81.599999999999994</v>
      </c>
      <c r="J67" s="52"/>
      <c r="K67" s="11"/>
      <c r="L67" s="12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</row>
    <row r="68" spans="1:397" ht="27" thickBot="1" x14ac:dyDescent="0.4">
      <c r="A68" s="188"/>
      <c r="B68" s="236"/>
      <c r="C68" s="166" t="s">
        <v>29</v>
      </c>
      <c r="D68" s="39">
        <v>2</v>
      </c>
      <c r="E68" s="20">
        <v>29.6</v>
      </c>
      <c r="F68" s="20">
        <v>38.480000000000004</v>
      </c>
      <c r="G68" s="169">
        <v>43.5</v>
      </c>
      <c r="H68" s="171">
        <v>56.7</v>
      </c>
      <c r="I68" s="171">
        <f t="shared" si="8"/>
        <v>68.040000000000006</v>
      </c>
      <c r="J68" s="52"/>
      <c r="K68" s="11"/>
      <c r="L68" s="12"/>
      <c r="S68" s="3" t="s">
        <v>30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</row>
    <row r="69" spans="1:397" ht="9" customHeight="1" x14ac:dyDescent="0.35">
      <c r="A69" s="116"/>
      <c r="B69" s="179"/>
      <c r="C69" s="118"/>
      <c r="D69" s="119"/>
      <c r="E69" s="120"/>
      <c r="F69" s="120"/>
      <c r="G69" s="120"/>
      <c r="H69" s="121"/>
      <c r="I69" s="121"/>
      <c r="J69" s="52"/>
      <c r="K69" s="11"/>
      <c r="L69" s="12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</row>
    <row r="70" spans="1:397" ht="23.25" customHeight="1" x14ac:dyDescent="0.3">
      <c r="B70" s="211" t="s">
        <v>31</v>
      </c>
      <c r="C70" s="211"/>
      <c r="D70" s="211"/>
      <c r="E70" s="211"/>
      <c r="L70" s="4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</row>
    <row r="71" spans="1:397" ht="0.75" hidden="1" customHeight="1" x14ac:dyDescent="0.3">
      <c r="B71" s="41"/>
      <c r="C71" s="42"/>
      <c r="D71" s="41"/>
      <c r="L71" s="40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</row>
    <row r="72" spans="1:397" ht="17.25" customHeight="1" x14ac:dyDescent="0.3">
      <c r="B72" s="41" t="s">
        <v>101</v>
      </c>
      <c r="C72" s="42"/>
      <c r="D72" s="41"/>
      <c r="E72"/>
      <c r="L72" s="4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</row>
    <row r="73" spans="1:397" ht="3.75" customHeight="1" x14ac:dyDescent="0.3">
      <c r="B73" s="41"/>
      <c r="C73" s="42"/>
      <c r="D73" s="41"/>
      <c r="E73"/>
      <c r="L73" s="40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</row>
    <row r="74" spans="1:397" ht="20.25" x14ac:dyDescent="0.3">
      <c r="B74" s="41" t="s">
        <v>57</v>
      </c>
      <c r="C74" s="42"/>
      <c r="D74" s="41"/>
      <c r="E74"/>
      <c r="L74" s="40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</row>
    <row r="75" spans="1:397" ht="20.25" customHeight="1" x14ac:dyDescent="0.3">
      <c r="B75" s="41"/>
      <c r="C75" s="42"/>
      <c r="D75" s="41"/>
      <c r="E75"/>
      <c r="L75" s="40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</row>
    <row r="76" spans="1:397" ht="23.25" x14ac:dyDescent="0.35">
      <c r="B76" s="43" t="s">
        <v>98</v>
      </c>
      <c r="C76" s="43"/>
      <c r="D76" s="43"/>
      <c r="E76"/>
      <c r="G76" s="43" t="s">
        <v>33</v>
      </c>
      <c r="H76" s="43" t="s">
        <v>95</v>
      </c>
      <c r="L76" s="40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</row>
    <row r="77" spans="1:397" ht="18.75" customHeight="1" x14ac:dyDescent="0.35">
      <c r="B77" s="44"/>
      <c r="C77" s="44"/>
      <c r="D77" s="44"/>
      <c r="E77"/>
      <c r="G77" s="44"/>
      <c r="H77" s="44"/>
      <c r="L77" s="40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</row>
    <row r="78" spans="1:397" ht="23.25" x14ac:dyDescent="0.35">
      <c r="B78" s="43" t="s">
        <v>34</v>
      </c>
      <c r="C78" s="43"/>
      <c r="D78" s="43"/>
      <c r="E78" s="45"/>
      <c r="G78" s="43" t="s">
        <v>35</v>
      </c>
      <c r="H78" s="43" t="s">
        <v>75</v>
      </c>
      <c r="L78" s="40"/>
      <c r="O78" s="3" t="s">
        <v>2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</row>
    <row r="79" spans="1:397" x14ac:dyDescent="0.3">
      <c r="L79" s="4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</row>
    <row r="80" spans="1:397" ht="32.25" x14ac:dyDescent="0.5">
      <c r="B80" s="201"/>
      <c r="C80" s="201"/>
      <c r="D80" s="201"/>
      <c r="E80" s="201"/>
      <c r="L80" s="4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</row>
    <row r="81" spans="1:397" x14ac:dyDescent="0.3">
      <c r="B81" s="202"/>
      <c r="C81" s="202"/>
      <c r="D81" s="202"/>
      <c r="E81" s="202"/>
      <c r="L81" s="4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</row>
    <row r="82" spans="1:397" x14ac:dyDescent="0.3">
      <c r="B82" s="202"/>
      <c r="C82" s="202"/>
      <c r="D82" s="202"/>
      <c r="E82" s="202"/>
      <c r="L82" s="4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</row>
    <row r="83" spans="1:397" x14ac:dyDescent="0.3">
      <c r="B83" s="202"/>
      <c r="C83" s="202"/>
      <c r="D83" s="202"/>
      <c r="E83" s="202"/>
      <c r="L83" s="4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</row>
    <row r="84" spans="1:397" ht="26.25" x14ac:dyDescent="0.4">
      <c r="A84" s="46"/>
      <c r="B84" s="47"/>
      <c r="C84" s="47"/>
      <c r="D84" s="47"/>
      <c r="E84" s="47"/>
      <c r="F84" s="48"/>
      <c r="G84" s="48"/>
      <c r="H84" s="48"/>
      <c r="I84" s="48"/>
      <c r="L84" s="4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</row>
    <row r="85" spans="1:397" ht="26.25" x14ac:dyDescent="0.4">
      <c r="A85" s="46"/>
      <c r="B85" s="202"/>
      <c r="C85" s="202"/>
      <c r="D85" s="202"/>
      <c r="E85" s="202"/>
      <c r="F85" s="48"/>
      <c r="G85" s="48"/>
      <c r="H85" s="48"/>
      <c r="I85" s="48"/>
      <c r="L85" s="4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</row>
    <row r="86" spans="1:397" ht="26.25" x14ac:dyDescent="0.4">
      <c r="A86" s="46"/>
      <c r="B86" s="47"/>
      <c r="C86" s="47"/>
      <c r="D86" s="47"/>
      <c r="E86" s="47"/>
      <c r="F86" s="48"/>
      <c r="G86" s="48"/>
      <c r="H86" s="48"/>
      <c r="I86" s="48"/>
      <c r="L86" s="4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</row>
    <row r="87" spans="1:397" ht="26.25" x14ac:dyDescent="0.4">
      <c r="A87" s="46"/>
      <c r="B87" s="47"/>
      <c r="C87" s="47"/>
      <c r="D87" s="47"/>
      <c r="E87" s="47"/>
      <c r="F87" s="48"/>
      <c r="G87" s="48"/>
      <c r="H87" s="48"/>
      <c r="I87" s="48"/>
      <c r="L87" s="4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</row>
    <row r="88" spans="1:397" ht="26.25" x14ac:dyDescent="0.4">
      <c r="A88" s="46"/>
      <c r="B88" s="202"/>
      <c r="C88" s="202"/>
      <c r="D88" s="202"/>
      <c r="E88" s="202"/>
      <c r="F88" s="48"/>
      <c r="G88" s="48"/>
      <c r="H88" s="48"/>
      <c r="I88" s="48"/>
      <c r="L88" s="4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</row>
    <row r="89" spans="1:397" ht="26.25" x14ac:dyDescent="0.4">
      <c r="A89" s="46"/>
      <c r="B89" s="46"/>
      <c r="C89" s="46"/>
      <c r="D89" s="46"/>
      <c r="E89" s="46"/>
      <c r="F89" s="48"/>
      <c r="G89" s="48"/>
      <c r="H89" s="48"/>
      <c r="I89" s="48"/>
      <c r="L89" s="4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</row>
    <row r="90" spans="1:397" ht="26.25" x14ac:dyDescent="0.4">
      <c r="A90" s="46"/>
      <c r="B90" s="46"/>
      <c r="C90" s="46"/>
      <c r="D90" s="46"/>
      <c r="E90" s="46"/>
      <c r="F90" s="48"/>
      <c r="G90" s="48"/>
      <c r="H90" s="48"/>
      <c r="I90" s="48"/>
      <c r="L90" s="4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</row>
    <row r="91" spans="1:397" ht="26.25" x14ac:dyDescent="0.4">
      <c r="A91" s="46"/>
      <c r="B91" s="46"/>
      <c r="C91" s="46"/>
      <c r="D91" s="46"/>
      <c r="E91" s="46"/>
      <c r="F91" s="48"/>
      <c r="G91" s="48"/>
      <c r="H91" s="48"/>
      <c r="I91" s="48"/>
      <c r="L91" s="4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</row>
    <row r="92" spans="1:397" ht="26.25" x14ac:dyDescent="0.4">
      <c r="A92" s="46"/>
      <c r="B92" s="46"/>
      <c r="C92" s="46"/>
      <c r="D92" s="46"/>
      <c r="E92" s="46"/>
      <c r="F92" s="48"/>
      <c r="G92" s="48"/>
      <c r="H92" s="48"/>
      <c r="I92" s="48"/>
      <c r="L92" s="4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</row>
    <row r="93" spans="1:397" ht="26.25" x14ac:dyDescent="0.4">
      <c r="A93" s="46"/>
      <c r="B93" s="46"/>
      <c r="C93" s="46"/>
      <c r="D93" s="46"/>
      <c r="E93" s="46"/>
      <c r="F93" s="48"/>
      <c r="G93" s="48"/>
      <c r="H93" s="48"/>
      <c r="I93" s="48"/>
      <c r="L93" s="4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</row>
    <row r="94" spans="1:397" ht="26.25" x14ac:dyDescent="0.4">
      <c r="A94" s="46"/>
      <c r="B94" s="46"/>
      <c r="C94" s="46"/>
      <c r="D94" s="46"/>
      <c r="E94" s="46"/>
      <c r="F94" s="48"/>
      <c r="G94" s="48"/>
      <c r="H94" s="48"/>
      <c r="I94" s="48"/>
      <c r="L94" s="4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</row>
    <row r="95" spans="1:397" ht="26.25" x14ac:dyDescent="0.4">
      <c r="A95" s="46"/>
      <c r="B95" s="46"/>
      <c r="C95" s="46"/>
      <c r="D95" s="46"/>
      <c r="E95" s="46"/>
      <c r="F95" s="48"/>
      <c r="G95" s="48"/>
      <c r="H95" s="48"/>
      <c r="I95" s="48"/>
      <c r="L95" s="4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</row>
    <row r="96" spans="1:397" ht="26.25" x14ac:dyDescent="0.4">
      <c r="A96" s="46"/>
      <c r="B96" s="46"/>
      <c r="C96" s="46"/>
      <c r="D96" s="46"/>
      <c r="E96" s="46"/>
      <c r="F96" s="48"/>
      <c r="G96" s="48"/>
      <c r="H96" s="48"/>
      <c r="I96" s="48"/>
      <c r="L96" s="4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</row>
    <row r="97" spans="1:397" ht="26.25" x14ac:dyDescent="0.4">
      <c r="A97" s="46"/>
      <c r="B97" s="46"/>
      <c r="C97" s="46"/>
      <c r="D97" s="46"/>
      <c r="E97" s="46"/>
      <c r="F97" s="48"/>
      <c r="G97" s="48"/>
      <c r="H97" s="48"/>
      <c r="I97" s="48"/>
      <c r="L97" s="4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</row>
    <row r="98" spans="1:397" x14ac:dyDescent="0.3">
      <c r="L98" s="4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</row>
  </sheetData>
  <mergeCells count="40">
    <mergeCell ref="B7:I7"/>
    <mergeCell ref="B9:I9"/>
    <mergeCell ref="A12:B12"/>
    <mergeCell ref="A13:A23"/>
    <mergeCell ref="B13:B23"/>
    <mergeCell ref="D13:D14"/>
    <mergeCell ref="D15:D17"/>
    <mergeCell ref="D18:D20"/>
    <mergeCell ref="D21:D23"/>
    <mergeCell ref="A32:A40"/>
    <mergeCell ref="B32:B40"/>
    <mergeCell ref="D32:D33"/>
    <mergeCell ref="D34:D35"/>
    <mergeCell ref="D36:D37"/>
    <mergeCell ref="D38:D40"/>
    <mergeCell ref="A57:A58"/>
    <mergeCell ref="B57:B58"/>
    <mergeCell ref="D57:D58"/>
    <mergeCell ref="A41:A49"/>
    <mergeCell ref="B41:B49"/>
    <mergeCell ref="D41:D42"/>
    <mergeCell ref="D43:D44"/>
    <mergeCell ref="D45:D46"/>
    <mergeCell ref="D47:D49"/>
    <mergeCell ref="A50:A55"/>
    <mergeCell ref="B50:B55"/>
    <mergeCell ref="D50:D51"/>
    <mergeCell ref="D52:D53"/>
    <mergeCell ref="D54:D55"/>
    <mergeCell ref="A67:A68"/>
    <mergeCell ref="B67:B68"/>
    <mergeCell ref="B70:E70"/>
    <mergeCell ref="B80:E80"/>
    <mergeCell ref="B81:E83"/>
    <mergeCell ref="B88:E88"/>
    <mergeCell ref="D24:D25"/>
    <mergeCell ref="D26:D28"/>
    <mergeCell ref="D29:D31"/>
    <mergeCell ref="B24:B31"/>
    <mergeCell ref="B85:E85"/>
  </mergeCells>
  <pageMargins left="0.78740157480314965" right="0.27559055118110237" top="0.35433070866141736" bottom="0.23622047244094491" header="0.31496062992125984" footer="0.31496062992125984"/>
  <pageSetup paperSize="9" scale="38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G91"/>
  <sheetViews>
    <sheetView view="pageBreakPreview" zoomScale="60" zoomScaleNormal="100" workbookViewId="0">
      <selection activeCell="B54" sqref="B54:I55"/>
    </sheetView>
  </sheetViews>
  <sheetFormatPr defaultRowHeight="19.5" x14ac:dyDescent="0.3"/>
  <cols>
    <col min="2" max="2" width="102.140625" customWidth="1"/>
    <col min="3" max="3" width="30.28515625" customWidth="1"/>
    <col min="4" max="4" width="17.5703125" customWidth="1"/>
    <col min="5" max="5" width="27.5703125" style="2" hidden="1" customWidth="1"/>
    <col min="6" max="7" width="24.42578125" style="3" hidden="1" customWidth="1"/>
    <col min="8" max="8" width="28.28515625" style="3" customWidth="1"/>
    <col min="9" max="9" width="28.7109375" style="3" customWidth="1"/>
    <col min="10" max="10" width="19.7109375" style="50" hidden="1" customWidth="1"/>
    <col min="11" max="11" width="18.7109375" style="3" hidden="1" customWidth="1"/>
    <col min="12" max="12" width="14.5703125" style="3" hidden="1" customWidth="1"/>
    <col min="13" max="257" width="9.140625" style="3"/>
    <col min="258" max="258" width="76.5703125" style="3" customWidth="1"/>
    <col min="259" max="259" width="16" style="3" customWidth="1"/>
    <col min="260" max="260" width="11" style="3" customWidth="1"/>
    <col min="261" max="262" width="24.5703125" style="3" customWidth="1"/>
    <col min="263" max="397" width="9.140625" style="3"/>
    <col min="514" max="514" width="76.5703125" customWidth="1"/>
    <col min="515" max="515" width="16" customWidth="1"/>
    <col min="516" max="516" width="11" customWidth="1"/>
    <col min="517" max="518" width="24.5703125" customWidth="1"/>
    <col min="770" max="770" width="76.5703125" customWidth="1"/>
    <col min="771" max="771" width="16" customWidth="1"/>
    <col min="772" max="772" width="11" customWidth="1"/>
    <col min="773" max="774" width="24.5703125" customWidth="1"/>
    <col min="1026" max="1026" width="76.5703125" customWidth="1"/>
    <col min="1027" max="1027" width="16" customWidth="1"/>
    <col min="1028" max="1028" width="11" customWidth="1"/>
    <col min="1029" max="1030" width="24.5703125" customWidth="1"/>
    <col min="1282" max="1282" width="76.5703125" customWidth="1"/>
    <col min="1283" max="1283" width="16" customWidth="1"/>
    <col min="1284" max="1284" width="11" customWidth="1"/>
    <col min="1285" max="1286" width="24.5703125" customWidth="1"/>
    <col min="1538" max="1538" width="76.5703125" customWidth="1"/>
    <col min="1539" max="1539" width="16" customWidth="1"/>
    <col min="1540" max="1540" width="11" customWidth="1"/>
    <col min="1541" max="1542" width="24.5703125" customWidth="1"/>
    <col min="1794" max="1794" width="76.5703125" customWidth="1"/>
    <col min="1795" max="1795" width="16" customWidth="1"/>
    <col min="1796" max="1796" width="11" customWidth="1"/>
    <col min="1797" max="1798" width="24.5703125" customWidth="1"/>
    <col min="2050" max="2050" width="76.5703125" customWidth="1"/>
    <col min="2051" max="2051" width="16" customWidth="1"/>
    <col min="2052" max="2052" width="11" customWidth="1"/>
    <col min="2053" max="2054" width="24.5703125" customWidth="1"/>
    <col min="2306" max="2306" width="76.5703125" customWidth="1"/>
    <col min="2307" max="2307" width="16" customWidth="1"/>
    <col min="2308" max="2308" width="11" customWidth="1"/>
    <col min="2309" max="2310" width="24.5703125" customWidth="1"/>
    <col min="2562" max="2562" width="76.5703125" customWidth="1"/>
    <col min="2563" max="2563" width="16" customWidth="1"/>
    <col min="2564" max="2564" width="11" customWidth="1"/>
    <col min="2565" max="2566" width="24.5703125" customWidth="1"/>
    <col min="2818" max="2818" width="76.5703125" customWidth="1"/>
    <col min="2819" max="2819" width="16" customWidth="1"/>
    <col min="2820" max="2820" width="11" customWidth="1"/>
    <col min="2821" max="2822" width="24.5703125" customWidth="1"/>
    <col min="3074" max="3074" width="76.5703125" customWidth="1"/>
    <col min="3075" max="3075" width="16" customWidth="1"/>
    <col min="3076" max="3076" width="11" customWidth="1"/>
    <col min="3077" max="3078" width="24.5703125" customWidth="1"/>
    <col min="3330" max="3330" width="76.5703125" customWidth="1"/>
    <col min="3331" max="3331" width="16" customWidth="1"/>
    <col min="3332" max="3332" width="11" customWidth="1"/>
    <col min="3333" max="3334" width="24.5703125" customWidth="1"/>
    <col min="3586" max="3586" width="76.5703125" customWidth="1"/>
    <col min="3587" max="3587" width="16" customWidth="1"/>
    <col min="3588" max="3588" width="11" customWidth="1"/>
    <col min="3589" max="3590" width="24.5703125" customWidth="1"/>
    <col min="3842" max="3842" width="76.5703125" customWidth="1"/>
    <col min="3843" max="3843" width="16" customWidth="1"/>
    <col min="3844" max="3844" width="11" customWidth="1"/>
    <col min="3845" max="3846" width="24.5703125" customWidth="1"/>
    <col min="4098" max="4098" width="76.5703125" customWidth="1"/>
    <col min="4099" max="4099" width="16" customWidth="1"/>
    <col min="4100" max="4100" width="11" customWidth="1"/>
    <col min="4101" max="4102" width="24.5703125" customWidth="1"/>
    <col min="4354" max="4354" width="76.5703125" customWidth="1"/>
    <col min="4355" max="4355" width="16" customWidth="1"/>
    <col min="4356" max="4356" width="11" customWidth="1"/>
    <col min="4357" max="4358" width="24.5703125" customWidth="1"/>
    <col min="4610" max="4610" width="76.5703125" customWidth="1"/>
    <col min="4611" max="4611" width="16" customWidth="1"/>
    <col min="4612" max="4612" width="11" customWidth="1"/>
    <col min="4613" max="4614" width="24.5703125" customWidth="1"/>
    <col min="4866" max="4866" width="76.5703125" customWidth="1"/>
    <col min="4867" max="4867" width="16" customWidth="1"/>
    <col min="4868" max="4868" width="11" customWidth="1"/>
    <col min="4869" max="4870" width="24.5703125" customWidth="1"/>
    <col min="5122" max="5122" width="76.5703125" customWidth="1"/>
    <col min="5123" max="5123" width="16" customWidth="1"/>
    <col min="5124" max="5124" width="11" customWidth="1"/>
    <col min="5125" max="5126" width="24.5703125" customWidth="1"/>
    <col min="5378" max="5378" width="76.5703125" customWidth="1"/>
    <col min="5379" max="5379" width="16" customWidth="1"/>
    <col min="5380" max="5380" width="11" customWidth="1"/>
    <col min="5381" max="5382" width="24.5703125" customWidth="1"/>
    <col min="5634" max="5634" width="76.5703125" customWidth="1"/>
    <col min="5635" max="5635" width="16" customWidth="1"/>
    <col min="5636" max="5636" width="11" customWidth="1"/>
    <col min="5637" max="5638" width="24.5703125" customWidth="1"/>
    <col min="5890" max="5890" width="76.5703125" customWidth="1"/>
    <col min="5891" max="5891" width="16" customWidth="1"/>
    <col min="5892" max="5892" width="11" customWidth="1"/>
    <col min="5893" max="5894" width="24.5703125" customWidth="1"/>
    <col min="6146" max="6146" width="76.5703125" customWidth="1"/>
    <col min="6147" max="6147" width="16" customWidth="1"/>
    <col min="6148" max="6148" width="11" customWidth="1"/>
    <col min="6149" max="6150" width="24.5703125" customWidth="1"/>
    <col min="6402" max="6402" width="76.5703125" customWidth="1"/>
    <col min="6403" max="6403" width="16" customWidth="1"/>
    <col min="6404" max="6404" width="11" customWidth="1"/>
    <col min="6405" max="6406" width="24.5703125" customWidth="1"/>
    <col min="6658" max="6658" width="76.5703125" customWidth="1"/>
    <col min="6659" max="6659" width="16" customWidth="1"/>
    <col min="6660" max="6660" width="11" customWidth="1"/>
    <col min="6661" max="6662" width="24.5703125" customWidth="1"/>
    <col min="6914" max="6914" width="76.5703125" customWidth="1"/>
    <col min="6915" max="6915" width="16" customWidth="1"/>
    <col min="6916" max="6916" width="11" customWidth="1"/>
    <col min="6917" max="6918" width="24.5703125" customWidth="1"/>
    <col min="7170" max="7170" width="76.5703125" customWidth="1"/>
    <col min="7171" max="7171" width="16" customWidth="1"/>
    <col min="7172" max="7172" width="11" customWidth="1"/>
    <col min="7173" max="7174" width="24.5703125" customWidth="1"/>
    <col min="7426" max="7426" width="76.5703125" customWidth="1"/>
    <col min="7427" max="7427" width="16" customWidth="1"/>
    <col min="7428" max="7428" width="11" customWidth="1"/>
    <col min="7429" max="7430" width="24.5703125" customWidth="1"/>
    <col min="7682" max="7682" width="76.5703125" customWidth="1"/>
    <col min="7683" max="7683" width="16" customWidth="1"/>
    <col min="7684" max="7684" width="11" customWidth="1"/>
    <col min="7685" max="7686" width="24.5703125" customWidth="1"/>
    <col min="7938" max="7938" width="76.5703125" customWidth="1"/>
    <col min="7939" max="7939" width="16" customWidth="1"/>
    <col min="7940" max="7940" width="11" customWidth="1"/>
    <col min="7941" max="7942" width="24.5703125" customWidth="1"/>
    <col min="8194" max="8194" width="76.5703125" customWidth="1"/>
    <col min="8195" max="8195" width="16" customWidth="1"/>
    <col min="8196" max="8196" width="11" customWidth="1"/>
    <col min="8197" max="8198" width="24.5703125" customWidth="1"/>
    <col min="8450" max="8450" width="76.5703125" customWidth="1"/>
    <col min="8451" max="8451" width="16" customWidth="1"/>
    <col min="8452" max="8452" width="11" customWidth="1"/>
    <col min="8453" max="8454" width="24.5703125" customWidth="1"/>
    <col min="8706" max="8706" width="76.5703125" customWidth="1"/>
    <col min="8707" max="8707" width="16" customWidth="1"/>
    <col min="8708" max="8708" width="11" customWidth="1"/>
    <col min="8709" max="8710" width="24.5703125" customWidth="1"/>
    <col min="8962" max="8962" width="76.5703125" customWidth="1"/>
    <col min="8963" max="8963" width="16" customWidth="1"/>
    <col min="8964" max="8964" width="11" customWidth="1"/>
    <col min="8965" max="8966" width="24.5703125" customWidth="1"/>
    <col min="9218" max="9218" width="76.5703125" customWidth="1"/>
    <col min="9219" max="9219" width="16" customWidth="1"/>
    <col min="9220" max="9220" width="11" customWidth="1"/>
    <col min="9221" max="9222" width="24.5703125" customWidth="1"/>
    <col min="9474" max="9474" width="76.5703125" customWidth="1"/>
    <col min="9475" max="9475" width="16" customWidth="1"/>
    <col min="9476" max="9476" width="11" customWidth="1"/>
    <col min="9477" max="9478" width="24.5703125" customWidth="1"/>
    <col min="9730" max="9730" width="76.5703125" customWidth="1"/>
    <col min="9731" max="9731" width="16" customWidth="1"/>
    <col min="9732" max="9732" width="11" customWidth="1"/>
    <col min="9733" max="9734" width="24.5703125" customWidth="1"/>
    <col min="9986" max="9986" width="76.5703125" customWidth="1"/>
    <col min="9987" max="9987" width="16" customWidth="1"/>
    <col min="9988" max="9988" width="11" customWidth="1"/>
    <col min="9989" max="9990" width="24.5703125" customWidth="1"/>
    <col min="10242" max="10242" width="76.5703125" customWidth="1"/>
    <col min="10243" max="10243" width="16" customWidth="1"/>
    <col min="10244" max="10244" width="11" customWidth="1"/>
    <col min="10245" max="10246" width="24.5703125" customWidth="1"/>
    <col min="10498" max="10498" width="76.5703125" customWidth="1"/>
    <col min="10499" max="10499" width="16" customWidth="1"/>
    <col min="10500" max="10500" width="11" customWidth="1"/>
    <col min="10501" max="10502" width="24.5703125" customWidth="1"/>
    <col min="10754" max="10754" width="76.5703125" customWidth="1"/>
    <col min="10755" max="10755" width="16" customWidth="1"/>
    <col min="10756" max="10756" width="11" customWidth="1"/>
    <col min="10757" max="10758" width="24.5703125" customWidth="1"/>
    <col min="11010" max="11010" width="76.5703125" customWidth="1"/>
    <col min="11011" max="11011" width="16" customWidth="1"/>
    <col min="11012" max="11012" width="11" customWidth="1"/>
    <col min="11013" max="11014" width="24.5703125" customWidth="1"/>
    <col min="11266" max="11266" width="76.5703125" customWidth="1"/>
    <col min="11267" max="11267" width="16" customWidth="1"/>
    <col min="11268" max="11268" width="11" customWidth="1"/>
    <col min="11269" max="11270" width="24.5703125" customWidth="1"/>
    <col min="11522" max="11522" width="76.5703125" customWidth="1"/>
    <col min="11523" max="11523" width="16" customWidth="1"/>
    <col min="11524" max="11524" width="11" customWidth="1"/>
    <col min="11525" max="11526" width="24.5703125" customWidth="1"/>
    <col min="11778" max="11778" width="76.5703125" customWidth="1"/>
    <col min="11779" max="11779" width="16" customWidth="1"/>
    <col min="11780" max="11780" width="11" customWidth="1"/>
    <col min="11781" max="11782" width="24.5703125" customWidth="1"/>
    <col min="12034" max="12034" width="76.5703125" customWidth="1"/>
    <col min="12035" max="12035" width="16" customWidth="1"/>
    <col min="12036" max="12036" width="11" customWidth="1"/>
    <col min="12037" max="12038" width="24.5703125" customWidth="1"/>
    <col min="12290" max="12290" width="76.5703125" customWidth="1"/>
    <col min="12291" max="12291" width="16" customWidth="1"/>
    <col min="12292" max="12292" width="11" customWidth="1"/>
    <col min="12293" max="12294" width="24.5703125" customWidth="1"/>
    <col min="12546" max="12546" width="76.5703125" customWidth="1"/>
    <col min="12547" max="12547" width="16" customWidth="1"/>
    <col min="12548" max="12548" width="11" customWidth="1"/>
    <col min="12549" max="12550" width="24.5703125" customWidth="1"/>
    <col min="12802" max="12802" width="76.5703125" customWidth="1"/>
    <col min="12803" max="12803" width="16" customWidth="1"/>
    <col min="12804" max="12804" width="11" customWidth="1"/>
    <col min="12805" max="12806" width="24.5703125" customWidth="1"/>
    <col min="13058" max="13058" width="76.5703125" customWidth="1"/>
    <col min="13059" max="13059" width="16" customWidth="1"/>
    <col min="13060" max="13060" width="11" customWidth="1"/>
    <col min="13061" max="13062" width="24.5703125" customWidth="1"/>
    <col min="13314" max="13314" width="76.5703125" customWidth="1"/>
    <col min="13315" max="13315" width="16" customWidth="1"/>
    <col min="13316" max="13316" width="11" customWidth="1"/>
    <col min="13317" max="13318" width="24.5703125" customWidth="1"/>
    <col min="13570" max="13570" width="76.5703125" customWidth="1"/>
    <col min="13571" max="13571" width="16" customWidth="1"/>
    <col min="13572" max="13572" width="11" customWidth="1"/>
    <col min="13573" max="13574" width="24.5703125" customWidth="1"/>
    <col min="13826" max="13826" width="76.5703125" customWidth="1"/>
    <col min="13827" max="13827" width="16" customWidth="1"/>
    <col min="13828" max="13828" width="11" customWidth="1"/>
    <col min="13829" max="13830" width="24.5703125" customWidth="1"/>
    <col min="14082" max="14082" width="76.5703125" customWidth="1"/>
    <col min="14083" max="14083" width="16" customWidth="1"/>
    <col min="14084" max="14084" width="11" customWidth="1"/>
    <col min="14085" max="14086" width="24.5703125" customWidth="1"/>
    <col min="14338" max="14338" width="76.5703125" customWidth="1"/>
    <col min="14339" max="14339" width="16" customWidth="1"/>
    <col min="14340" max="14340" width="11" customWidth="1"/>
    <col min="14341" max="14342" width="24.5703125" customWidth="1"/>
    <col min="14594" max="14594" width="76.5703125" customWidth="1"/>
    <col min="14595" max="14595" width="16" customWidth="1"/>
    <col min="14596" max="14596" width="11" customWidth="1"/>
    <col min="14597" max="14598" width="24.5703125" customWidth="1"/>
    <col min="14850" max="14850" width="76.5703125" customWidth="1"/>
    <col min="14851" max="14851" width="16" customWidth="1"/>
    <col min="14852" max="14852" width="11" customWidth="1"/>
    <col min="14853" max="14854" width="24.5703125" customWidth="1"/>
    <col min="15106" max="15106" width="76.5703125" customWidth="1"/>
    <col min="15107" max="15107" width="16" customWidth="1"/>
    <col min="15108" max="15108" width="11" customWidth="1"/>
    <col min="15109" max="15110" width="24.5703125" customWidth="1"/>
    <col min="15362" max="15362" width="76.5703125" customWidth="1"/>
    <col min="15363" max="15363" width="16" customWidth="1"/>
    <col min="15364" max="15364" width="11" customWidth="1"/>
    <col min="15365" max="15366" width="24.5703125" customWidth="1"/>
    <col min="15618" max="15618" width="76.5703125" customWidth="1"/>
    <col min="15619" max="15619" width="16" customWidth="1"/>
    <col min="15620" max="15620" width="11" customWidth="1"/>
    <col min="15621" max="15622" width="24.5703125" customWidth="1"/>
    <col min="15874" max="15874" width="76.5703125" customWidth="1"/>
    <col min="15875" max="15875" width="16" customWidth="1"/>
    <col min="15876" max="15876" width="11" customWidth="1"/>
    <col min="15877" max="15878" width="24.5703125" customWidth="1"/>
    <col min="16130" max="16130" width="76.5703125" customWidth="1"/>
    <col min="16131" max="16131" width="16" customWidth="1"/>
    <col min="16132" max="16132" width="11" customWidth="1"/>
    <col min="16133" max="16134" width="24.5703125" customWidth="1"/>
  </cols>
  <sheetData>
    <row r="1" spans="1:397" ht="20.25" x14ac:dyDescent="0.3">
      <c r="C1" s="1" t="s">
        <v>0</v>
      </c>
      <c r="J1" s="4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</row>
    <row r="2" spans="1:397" ht="20.25" x14ac:dyDescent="0.3">
      <c r="C2" s="1" t="s">
        <v>1</v>
      </c>
      <c r="J2" s="4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</row>
    <row r="3" spans="1:397" ht="20.25" x14ac:dyDescent="0.3">
      <c r="C3" s="4" t="s">
        <v>77</v>
      </c>
      <c r="J3" s="4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</row>
    <row r="4" spans="1:397" ht="17.25" customHeight="1" x14ac:dyDescent="0.3">
      <c r="C4" t="s">
        <v>2</v>
      </c>
      <c r="J4" s="4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</row>
    <row r="5" spans="1:397" hidden="1" x14ac:dyDescent="0.3">
      <c r="J5" s="4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</row>
    <row r="6" spans="1:397" ht="10.5" hidden="1" customHeight="1" x14ac:dyDescent="0.3">
      <c r="J6" s="4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</row>
    <row r="7" spans="1:397" ht="20.25" x14ac:dyDescent="0.3">
      <c r="B7" s="182" t="s">
        <v>37</v>
      </c>
      <c r="C7" s="182"/>
      <c r="D7" s="182"/>
      <c r="E7" s="182"/>
      <c r="F7" s="182"/>
      <c r="G7" s="182"/>
      <c r="H7" s="182"/>
      <c r="I7" s="182"/>
      <c r="J7" s="4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</row>
    <row r="8" spans="1:397" ht="20.25" hidden="1" x14ac:dyDescent="0.3">
      <c r="B8" s="1" t="s">
        <v>2</v>
      </c>
      <c r="C8" s="1"/>
      <c r="D8" s="1"/>
      <c r="J8" s="4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</row>
    <row r="9" spans="1:397" ht="42.75" customHeight="1" x14ac:dyDescent="0.3">
      <c r="B9" s="183" t="s">
        <v>38</v>
      </c>
      <c r="C9" s="183"/>
      <c r="D9" s="183"/>
      <c r="E9" s="183"/>
      <c r="F9" s="183"/>
      <c r="G9" s="183"/>
      <c r="H9" s="183"/>
      <c r="I9" s="183"/>
      <c r="J9" s="4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</row>
    <row r="10" spans="1:397" hidden="1" x14ac:dyDescent="0.3"/>
    <row r="11" spans="1:397" ht="20.25" thickBot="1" x14ac:dyDescent="0.35">
      <c r="J11" s="4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</row>
    <row r="12" spans="1:397" ht="47.25" thickBot="1" x14ac:dyDescent="0.35">
      <c r="A12" s="184" t="s">
        <v>3</v>
      </c>
      <c r="B12" s="185"/>
      <c r="C12" s="5" t="s">
        <v>4</v>
      </c>
      <c r="D12" s="6" t="s">
        <v>5</v>
      </c>
      <c r="E12" s="7" t="s">
        <v>6</v>
      </c>
      <c r="F12" s="7" t="s">
        <v>6</v>
      </c>
      <c r="G12" s="77" t="s">
        <v>6</v>
      </c>
      <c r="H12" s="77" t="s">
        <v>55</v>
      </c>
      <c r="I12" s="76" t="s">
        <v>56</v>
      </c>
      <c r="J12" s="51"/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</row>
    <row r="13" spans="1:397" ht="26.25" x14ac:dyDescent="0.35">
      <c r="A13" s="186">
        <v>1</v>
      </c>
      <c r="B13" s="220" t="s">
        <v>58</v>
      </c>
      <c r="C13" s="9" t="s">
        <v>8</v>
      </c>
      <c r="D13" s="192" t="s">
        <v>9</v>
      </c>
      <c r="E13" s="10">
        <v>42.6</v>
      </c>
      <c r="F13" s="10">
        <v>55.38</v>
      </c>
      <c r="G13" s="111">
        <f>G16*1.2</f>
        <v>108</v>
      </c>
      <c r="H13" s="88">
        <f>H16*1.2</f>
        <v>108</v>
      </c>
      <c r="I13" s="88">
        <f t="shared" ref="I13:I19" si="0">H13*1.2</f>
        <v>129.6</v>
      </c>
      <c r="J13" s="52"/>
      <c r="K13" s="11">
        <f>K16*1.2</f>
        <v>74.88</v>
      </c>
      <c r="L13" s="1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</row>
    <row r="14" spans="1:397" ht="26.25" x14ac:dyDescent="0.35">
      <c r="A14" s="187"/>
      <c r="B14" s="221"/>
      <c r="C14" s="13" t="s">
        <v>10</v>
      </c>
      <c r="D14" s="193"/>
      <c r="E14" s="14">
        <v>55</v>
      </c>
      <c r="F14" s="14">
        <v>71.5</v>
      </c>
      <c r="G14" s="22">
        <v>130</v>
      </c>
      <c r="H14" s="89">
        <f>H13*1.3</f>
        <v>140.4</v>
      </c>
      <c r="I14" s="89">
        <f t="shared" si="0"/>
        <v>168.48</v>
      </c>
      <c r="J14" s="52"/>
      <c r="K14" s="11">
        <f>K17*1.2</f>
        <v>96.335999999999999</v>
      </c>
      <c r="L14" s="1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</row>
    <row r="15" spans="1:397" ht="26.25" x14ac:dyDescent="0.35">
      <c r="A15" s="187"/>
      <c r="B15" s="221"/>
      <c r="C15" s="15" t="s">
        <v>40</v>
      </c>
      <c r="D15" s="194" t="s">
        <v>11</v>
      </c>
      <c r="E15" s="14"/>
      <c r="F15" s="14"/>
      <c r="G15" s="22">
        <v>22.1</v>
      </c>
      <c r="H15" s="89">
        <f>H16*0.5</f>
        <v>45</v>
      </c>
      <c r="I15" s="90">
        <f t="shared" si="0"/>
        <v>54</v>
      </c>
      <c r="J15" s="52"/>
      <c r="K15" s="11"/>
      <c r="L15" s="1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</row>
    <row r="16" spans="1:397" ht="26.25" x14ac:dyDescent="0.35">
      <c r="A16" s="187"/>
      <c r="B16" s="221"/>
      <c r="C16" s="13" t="s">
        <v>8</v>
      </c>
      <c r="D16" s="195"/>
      <c r="E16" s="14">
        <v>38</v>
      </c>
      <c r="F16" s="14">
        <v>49.4</v>
      </c>
      <c r="G16" s="22">
        <v>90</v>
      </c>
      <c r="H16" s="89">
        <v>90</v>
      </c>
      <c r="I16" s="89">
        <f t="shared" si="0"/>
        <v>108</v>
      </c>
      <c r="J16" s="52"/>
      <c r="K16" s="11">
        <f t="shared" ref="K16" si="1">K19*1.2</f>
        <v>62.4</v>
      </c>
      <c r="L16" s="1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</row>
    <row r="17" spans="1:397" ht="26.25" x14ac:dyDescent="0.35">
      <c r="A17" s="187"/>
      <c r="B17" s="221"/>
      <c r="C17" s="13" t="s">
        <v>10</v>
      </c>
      <c r="D17" s="193"/>
      <c r="E17" s="14">
        <v>48.6</v>
      </c>
      <c r="F17" s="14">
        <v>63.180000000000007</v>
      </c>
      <c r="G17" s="22">
        <v>110</v>
      </c>
      <c r="H17" s="99">
        <f>H16*1.3</f>
        <v>117</v>
      </c>
      <c r="I17" s="89">
        <f t="shared" si="0"/>
        <v>140.4</v>
      </c>
      <c r="J17" s="52"/>
      <c r="K17" s="11">
        <f>K20*1.2</f>
        <v>80.28</v>
      </c>
      <c r="L17" s="1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</row>
    <row r="18" spans="1:397" ht="26.25" x14ac:dyDescent="0.35">
      <c r="A18" s="187"/>
      <c r="B18" s="221"/>
      <c r="C18" s="15" t="s">
        <v>40</v>
      </c>
      <c r="D18" s="194" t="s">
        <v>12</v>
      </c>
      <c r="E18" s="14"/>
      <c r="F18" s="14"/>
      <c r="G18" s="87">
        <v>19.899999999999999</v>
      </c>
      <c r="H18" s="89">
        <f>H19*0.5</f>
        <v>37.5</v>
      </c>
      <c r="I18" s="98">
        <f>H18*1.2</f>
        <v>45</v>
      </c>
      <c r="J18" s="52"/>
      <c r="K18" s="11"/>
      <c r="L18" s="1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</row>
    <row r="19" spans="1:397" ht="26.25" x14ac:dyDescent="0.35">
      <c r="A19" s="187"/>
      <c r="B19" s="221"/>
      <c r="C19" s="15" t="s">
        <v>8</v>
      </c>
      <c r="D19" s="195"/>
      <c r="E19" s="14">
        <v>35.4</v>
      </c>
      <c r="F19" s="14">
        <v>46.02</v>
      </c>
      <c r="G19" s="22">
        <v>75</v>
      </c>
      <c r="H19" s="90">
        <v>75</v>
      </c>
      <c r="I19" s="90">
        <f t="shared" si="0"/>
        <v>90</v>
      </c>
      <c r="J19" s="52"/>
      <c r="K19" s="14">
        <v>52</v>
      </c>
      <c r="L19" s="1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</row>
    <row r="20" spans="1:397" ht="26.25" x14ac:dyDescent="0.35">
      <c r="A20" s="187"/>
      <c r="B20" s="221"/>
      <c r="C20" s="13" t="s">
        <v>10</v>
      </c>
      <c r="D20" s="193"/>
      <c r="E20" s="14">
        <v>45.5</v>
      </c>
      <c r="F20" s="14">
        <v>59.15</v>
      </c>
      <c r="G20" s="22">
        <v>90</v>
      </c>
      <c r="H20" s="89">
        <f>H19*1.3</f>
        <v>97.5</v>
      </c>
      <c r="I20" s="89">
        <f>H20*1.2</f>
        <v>117</v>
      </c>
      <c r="J20" s="52"/>
      <c r="K20" s="14">
        <v>66.900000000000006</v>
      </c>
      <c r="L20" s="1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</row>
    <row r="21" spans="1:397" ht="26.25" x14ac:dyDescent="0.35">
      <c r="A21" s="187"/>
      <c r="B21" s="221"/>
      <c r="C21" s="108" t="s">
        <v>13</v>
      </c>
      <c r="D21" s="194" t="s">
        <v>14</v>
      </c>
      <c r="E21" s="14">
        <v>13.9</v>
      </c>
      <c r="F21" s="14">
        <v>13.9</v>
      </c>
      <c r="G21" s="22">
        <v>15.7</v>
      </c>
      <c r="H21" s="113">
        <f>H22*0.5</f>
        <v>23</v>
      </c>
      <c r="I21" s="113">
        <f>H21*1.2</f>
        <v>27.599999999999998</v>
      </c>
      <c r="J21" s="52"/>
      <c r="K21" s="11"/>
      <c r="L21" s="1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</row>
    <row r="22" spans="1:397" ht="26.25" x14ac:dyDescent="0.35">
      <c r="A22" s="187"/>
      <c r="B22" s="221"/>
      <c r="C22" s="13" t="s">
        <v>8</v>
      </c>
      <c r="D22" s="195"/>
      <c r="E22" s="17">
        <f>E19*80%</f>
        <v>28.32</v>
      </c>
      <c r="F22" s="17">
        <v>36.816000000000003</v>
      </c>
      <c r="G22" s="70">
        <v>41.6</v>
      </c>
      <c r="H22" s="89">
        <v>46</v>
      </c>
      <c r="I22" s="89">
        <f t="shared" ref="I22:I50" si="2">H22*1.2</f>
        <v>55.199999999999996</v>
      </c>
      <c r="J22" s="52"/>
      <c r="K22" s="11">
        <f>I19*0.8</f>
        <v>72</v>
      </c>
      <c r="L22" s="1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</row>
    <row r="23" spans="1:397" ht="27" thickBot="1" x14ac:dyDescent="0.4">
      <c r="A23" s="188"/>
      <c r="B23" s="222"/>
      <c r="C23" s="18" t="s">
        <v>10</v>
      </c>
      <c r="D23" s="196"/>
      <c r="E23" s="112">
        <f>E20*80%</f>
        <v>36.4</v>
      </c>
      <c r="F23" s="112">
        <v>47.32</v>
      </c>
      <c r="G23" s="112">
        <v>53.4</v>
      </c>
      <c r="H23" s="92">
        <f>H22*1.3</f>
        <v>59.800000000000004</v>
      </c>
      <c r="I23" s="92">
        <f t="shared" si="2"/>
        <v>71.760000000000005</v>
      </c>
      <c r="J23" s="52"/>
      <c r="K23" s="11">
        <f>K20*0.8</f>
        <v>53.52000000000001</v>
      </c>
      <c r="L23" s="1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</row>
    <row r="24" spans="1:397" ht="26.25" x14ac:dyDescent="0.35">
      <c r="A24" s="186">
        <v>2</v>
      </c>
      <c r="B24" s="220" t="s">
        <v>59</v>
      </c>
      <c r="C24" s="15" t="s">
        <v>8</v>
      </c>
      <c r="D24" s="195" t="s">
        <v>9</v>
      </c>
      <c r="E24" s="21">
        <v>29.4</v>
      </c>
      <c r="F24" s="21">
        <v>38.22</v>
      </c>
      <c r="G24" s="71">
        <v>48.3</v>
      </c>
      <c r="H24" s="90">
        <f t="shared" ref="H24:H50" si="3">ROUND(G24*110%,1)</f>
        <v>53.1</v>
      </c>
      <c r="I24" s="90">
        <f t="shared" si="2"/>
        <v>63.72</v>
      </c>
      <c r="J24" s="52"/>
      <c r="K24" s="11">
        <f>K26*1.2</f>
        <v>48.095999999999997</v>
      </c>
      <c r="L24" s="1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</row>
    <row r="25" spans="1:397" ht="26.25" x14ac:dyDescent="0.35">
      <c r="A25" s="187"/>
      <c r="B25" s="221"/>
      <c r="C25" s="13" t="s">
        <v>10</v>
      </c>
      <c r="D25" s="193"/>
      <c r="E25" s="14">
        <v>33.700000000000003</v>
      </c>
      <c r="F25" s="21">
        <v>43.81</v>
      </c>
      <c r="G25" s="71">
        <v>57.7</v>
      </c>
      <c r="H25" s="89">
        <f t="shared" si="3"/>
        <v>63.5</v>
      </c>
      <c r="I25" s="89">
        <f t="shared" si="2"/>
        <v>76.2</v>
      </c>
      <c r="J25" s="52"/>
      <c r="K25" s="11">
        <f>K27*1.2</f>
        <v>57.743999999999993</v>
      </c>
      <c r="L25" s="1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</row>
    <row r="26" spans="1:397" ht="26.25" x14ac:dyDescent="0.35">
      <c r="A26" s="187"/>
      <c r="B26" s="221"/>
      <c r="C26" s="15" t="s">
        <v>8</v>
      </c>
      <c r="D26" s="194" t="s">
        <v>11</v>
      </c>
      <c r="E26" s="14">
        <v>29.1</v>
      </c>
      <c r="F26" s="21">
        <v>37.830000000000005</v>
      </c>
      <c r="G26" s="71">
        <v>40.200000000000003</v>
      </c>
      <c r="H26" s="90">
        <f t="shared" si="3"/>
        <v>44.2</v>
      </c>
      <c r="I26" s="90">
        <f t="shared" si="2"/>
        <v>53.04</v>
      </c>
      <c r="J26" s="52"/>
      <c r="K26" s="11">
        <f t="shared" ref="K26" si="4">K28*1.2</f>
        <v>40.08</v>
      </c>
      <c r="L26" s="1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</row>
    <row r="27" spans="1:397" ht="26.25" x14ac:dyDescent="0.35">
      <c r="A27" s="187"/>
      <c r="B27" s="221"/>
      <c r="C27" s="13" t="s">
        <v>10</v>
      </c>
      <c r="D27" s="193"/>
      <c r="E27" s="14">
        <v>35.1</v>
      </c>
      <c r="F27" s="21">
        <v>45.63</v>
      </c>
      <c r="G27" s="71">
        <v>48.1</v>
      </c>
      <c r="H27" s="89">
        <f>ROUND(H26*1.3,1)</f>
        <v>57.5</v>
      </c>
      <c r="I27" s="89">
        <f t="shared" si="2"/>
        <v>69</v>
      </c>
      <c r="J27" s="52"/>
      <c r="K27" s="11">
        <f>K29*1.2</f>
        <v>48.12</v>
      </c>
      <c r="L27" s="1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</row>
    <row r="28" spans="1:397" ht="26.25" x14ac:dyDescent="0.35">
      <c r="A28" s="187"/>
      <c r="B28" s="221"/>
      <c r="C28" s="13" t="s">
        <v>8</v>
      </c>
      <c r="D28" s="195" t="s">
        <v>12</v>
      </c>
      <c r="E28" s="22">
        <v>22.8</v>
      </c>
      <c r="F28" s="21">
        <v>29.64</v>
      </c>
      <c r="G28" s="71">
        <v>33.4</v>
      </c>
      <c r="H28" s="89">
        <f t="shared" si="3"/>
        <v>36.700000000000003</v>
      </c>
      <c r="I28" s="89">
        <f t="shared" si="2"/>
        <v>44.04</v>
      </c>
      <c r="J28" s="52"/>
      <c r="K28" s="21">
        <v>33.4</v>
      </c>
      <c r="L28" s="1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</row>
    <row r="29" spans="1:397" ht="26.25" x14ac:dyDescent="0.35">
      <c r="A29" s="187"/>
      <c r="B29" s="221"/>
      <c r="C29" s="13" t="s">
        <v>10</v>
      </c>
      <c r="D29" s="193"/>
      <c r="E29" s="22">
        <v>27.3</v>
      </c>
      <c r="F29" s="21">
        <v>35.49</v>
      </c>
      <c r="G29" s="71">
        <v>40.1</v>
      </c>
      <c r="H29" s="89">
        <f>ROUND(H28*1.3,1)</f>
        <v>47.7</v>
      </c>
      <c r="I29" s="89">
        <f t="shared" si="2"/>
        <v>57.24</v>
      </c>
      <c r="J29" s="52"/>
      <c r="K29" s="21">
        <v>40.1</v>
      </c>
      <c r="L29" s="1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</row>
    <row r="30" spans="1:397" ht="26.25" x14ac:dyDescent="0.35">
      <c r="A30" s="187"/>
      <c r="B30" s="221"/>
      <c r="C30" s="108" t="s">
        <v>13</v>
      </c>
      <c r="D30" s="195" t="s">
        <v>14</v>
      </c>
      <c r="E30" s="21">
        <v>12.7</v>
      </c>
      <c r="F30" s="21">
        <v>12.7</v>
      </c>
      <c r="G30" s="71">
        <v>14.4</v>
      </c>
      <c r="H30" s="113">
        <f t="shared" si="3"/>
        <v>15.8</v>
      </c>
      <c r="I30" s="113">
        <f t="shared" si="2"/>
        <v>18.96</v>
      </c>
      <c r="J30" s="52"/>
      <c r="K30" s="11"/>
      <c r="L30" s="1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</row>
    <row r="31" spans="1:397" ht="26.25" x14ac:dyDescent="0.35">
      <c r="A31" s="187"/>
      <c r="B31" s="221"/>
      <c r="C31" s="13" t="s">
        <v>8</v>
      </c>
      <c r="D31" s="195"/>
      <c r="E31" s="23">
        <f>E28*80%</f>
        <v>18.240000000000002</v>
      </c>
      <c r="F31" s="23">
        <v>23.712000000000003</v>
      </c>
      <c r="G31" s="72">
        <v>26.8</v>
      </c>
      <c r="H31" s="89">
        <f t="shared" si="3"/>
        <v>29.5</v>
      </c>
      <c r="I31" s="89">
        <f t="shared" si="2"/>
        <v>35.4</v>
      </c>
      <c r="J31" s="52"/>
      <c r="K31" s="11">
        <f>I28*0.8</f>
        <v>35.231999999999999</v>
      </c>
      <c r="L31" s="1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</row>
    <row r="32" spans="1:397" ht="27" thickBot="1" x14ac:dyDescent="0.4">
      <c r="A32" s="188"/>
      <c r="B32" s="222"/>
      <c r="C32" s="13" t="s">
        <v>10</v>
      </c>
      <c r="D32" s="196"/>
      <c r="E32" s="20">
        <f>E29*80%</f>
        <v>21.840000000000003</v>
      </c>
      <c r="F32" s="20">
        <v>28.392000000000003</v>
      </c>
      <c r="G32" s="112">
        <v>32.1</v>
      </c>
      <c r="H32" s="99">
        <f>H31*1.3</f>
        <v>38.35</v>
      </c>
      <c r="I32" s="89">
        <f t="shared" si="2"/>
        <v>46.02</v>
      </c>
      <c r="J32" s="52"/>
      <c r="K32" s="11">
        <f>K29*0.8</f>
        <v>32.080000000000005</v>
      </c>
      <c r="L32" s="1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</row>
    <row r="33" spans="1:397" ht="27" thickBot="1" x14ac:dyDescent="0.4">
      <c r="A33" s="186">
        <v>3</v>
      </c>
      <c r="B33" s="220" t="s">
        <v>60</v>
      </c>
      <c r="C33" s="24" t="s">
        <v>8</v>
      </c>
      <c r="D33" s="192" t="s">
        <v>9</v>
      </c>
      <c r="E33" s="10">
        <v>25.9</v>
      </c>
      <c r="F33" s="10">
        <v>38.563200000000002</v>
      </c>
      <c r="G33" s="73">
        <v>43.6</v>
      </c>
      <c r="H33" s="93">
        <f t="shared" si="3"/>
        <v>48</v>
      </c>
      <c r="I33" s="93">
        <f t="shared" si="2"/>
        <v>57.599999999999994</v>
      </c>
      <c r="J33" s="52"/>
      <c r="K33" s="11">
        <f>K35*1.2</f>
        <v>43.631999999999998</v>
      </c>
      <c r="L33" s="1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</row>
    <row r="34" spans="1:397" ht="27" thickBot="1" x14ac:dyDescent="0.4">
      <c r="A34" s="187"/>
      <c r="B34" s="221"/>
      <c r="C34" s="13" t="s">
        <v>10</v>
      </c>
      <c r="D34" s="193"/>
      <c r="E34" s="21">
        <v>29.6</v>
      </c>
      <c r="F34" s="26">
        <v>44.553599999999996</v>
      </c>
      <c r="G34" s="22">
        <v>50.4</v>
      </c>
      <c r="H34" s="89">
        <f t="shared" si="3"/>
        <v>55.4</v>
      </c>
      <c r="I34" s="89">
        <f t="shared" si="2"/>
        <v>66.47999999999999</v>
      </c>
      <c r="J34" s="52"/>
      <c r="K34" s="11">
        <f>K36*1.2</f>
        <v>50.255999999999993</v>
      </c>
      <c r="L34" s="1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</row>
    <row r="35" spans="1:397" ht="29.25" customHeight="1" thickBot="1" x14ac:dyDescent="0.4">
      <c r="A35" s="187"/>
      <c r="B35" s="221"/>
      <c r="C35" s="15" t="s">
        <v>8</v>
      </c>
      <c r="D35" s="194" t="s">
        <v>11</v>
      </c>
      <c r="E35" s="14">
        <v>24.8</v>
      </c>
      <c r="F35" s="26">
        <v>32.136000000000003</v>
      </c>
      <c r="G35" s="22">
        <v>36.299999999999997</v>
      </c>
      <c r="H35" s="90">
        <f t="shared" si="3"/>
        <v>39.9</v>
      </c>
      <c r="I35" s="90">
        <f t="shared" si="2"/>
        <v>47.879999999999995</v>
      </c>
      <c r="J35" s="52"/>
      <c r="K35" s="11">
        <f>K37*1.2</f>
        <v>36.36</v>
      </c>
      <c r="L35" s="12"/>
    </row>
    <row r="36" spans="1:397" ht="29.25" customHeight="1" thickBot="1" x14ac:dyDescent="0.4">
      <c r="A36" s="187"/>
      <c r="B36" s="221"/>
      <c r="C36" s="13" t="s">
        <v>10</v>
      </c>
      <c r="D36" s="193"/>
      <c r="E36" s="14">
        <v>28.1</v>
      </c>
      <c r="F36" s="26">
        <v>37.128</v>
      </c>
      <c r="G36" s="22">
        <v>41.9</v>
      </c>
      <c r="H36" s="89">
        <f>ROUND(H35*1.3,1)</f>
        <v>51.9</v>
      </c>
      <c r="I36" s="89">
        <f t="shared" si="2"/>
        <v>62.279999999999994</v>
      </c>
      <c r="J36" s="52"/>
      <c r="K36" s="11">
        <f>K38*1.2</f>
        <v>41.879999999999995</v>
      </c>
      <c r="L36" s="12"/>
    </row>
    <row r="37" spans="1:397" ht="29.25" customHeight="1" thickBot="1" x14ac:dyDescent="0.4">
      <c r="A37" s="187"/>
      <c r="B37" s="221"/>
      <c r="C37" s="13" t="s">
        <v>8</v>
      </c>
      <c r="D37" s="195" t="s">
        <v>12</v>
      </c>
      <c r="E37" s="22">
        <v>20.6</v>
      </c>
      <c r="F37" s="26">
        <v>26.78</v>
      </c>
      <c r="G37" s="22">
        <v>30.3</v>
      </c>
      <c r="H37" s="89">
        <f t="shared" si="3"/>
        <v>33.299999999999997</v>
      </c>
      <c r="I37" s="89">
        <f t="shared" si="2"/>
        <v>39.959999999999994</v>
      </c>
      <c r="J37" s="52"/>
      <c r="K37" s="14">
        <v>30.3</v>
      </c>
      <c r="L37" s="12"/>
    </row>
    <row r="38" spans="1:397" ht="29.25" customHeight="1" x14ac:dyDescent="0.35">
      <c r="A38" s="187"/>
      <c r="B38" s="221"/>
      <c r="C38" s="13" t="s">
        <v>10</v>
      </c>
      <c r="D38" s="193"/>
      <c r="E38" s="22">
        <v>23.8</v>
      </c>
      <c r="F38" s="10">
        <v>30.94</v>
      </c>
      <c r="G38" s="71">
        <v>34.9</v>
      </c>
      <c r="H38" s="89">
        <f>ROUND(H37*1.3,1)</f>
        <v>43.3</v>
      </c>
      <c r="I38" s="89">
        <f t="shared" si="2"/>
        <v>51.959999999999994</v>
      </c>
      <c r="J38" s="52"/>
      <c r="K38" s="21">
        <v>34.9</v>
      </c>
      <c r="L38" s="12"/>
    </row>
    <row r="39" spans="1:397" ht="29.25" customHeight="1" x14ac:dyDescent="0.35">
      <c r="A39" s="187"/>
      <c r="B39" s="221"/>
      <c r="C39" s="108" t="s">
        <v>13</v>
      </c>
      <c r="D39" s="195" t="s">
        <v>14</v>
      </c>
      <c r="E39" s="21">
        <v>12.7</v>
      </c>
      <c r="F39" s="21">
        <v>12.7</v>
      </c>
      <c r="G39" s="71">
        <v>14.4</v>
      </c>
      <c r="H39" s="113">
        <f t="shared" si="3"/>
        <v>15.8</v>
      </c>
      <c r="I39" s="113">
        <f t="shared" si="2"/>
        <v>18.96</v>
      </c>
      <c r="J39" s="52"/>
      <c r="K39" s="8"/>
      <c r="L39" s="12"/>
    </row>
    <row r="40" spans="1:397" ht="29.25" customHeight="1" x14ac:dyDescent="0.35">
      <c r="A40" s="187"/>
      <c r="B40" s="221"/>
      <c r="C40" s="13" t="s">
        <v>8</v>
      </c>
      <c r="D40" s="195"/>
      <c r="E40" s="17">
        <f>E37*80%</f>
        <v>16.48</v>
      </c>
      <c r="F40" s="17">
        <v>21.424000000000003</v>
      </c>
      <c r="G40" s="70">
        <v>24.2</v>
      </c>
      <c r="H40" s="89">
        <f t="shared" si="3"/>
        <v>26.6</v>
      </c>
      <c r="I40" s="89">
        <f t="shared" si="2"/>
        <v>31.92</v>
      </c>
      <c r="J40" s="52"/>
      <c r="K40" s="11">
        <f>I37*0.8</f>
        <v>31.967999999999996</v>
      </c>
      <c r="L40" s="12"/>
    </row>
    <row r="41" spans="1:397" ht="29.25" customHeight="1" thickBot="1" x14ac:dyDescent="0.4">
      <c r="A41" s="188"/>
      <c r="B41" s="222"/>
      <c r="C41" s="18" t="s">
        <v>10</v>
      </c>
      <c r="D41" s="196"/>
      <c r="E41" s="20">
        <f>E38*80%</f>
        <v>19.040000000000003</v>
      </c>
      <c r="F41" s="20">
        <v>24.752000000000002</v>
      </c>
      <c r="G41" s="112">
        <v>28</v>
      </c>
      <c r="H41" s="89">
        <f>ROUND(H40*1.3,1)</f>
        <v>34.6</v>
      </c>
      <c r="I41" s="92">
        <f t="shared" si="2"/>
        <v>41.52</v>
      </c>
      <c r="J41" s="52"/>
      <c r="K41" s="11">
        <f>K38*0.8</f>
        <v>27.92</v>
      </c>
      <c r="L41" s="12"/>
    </row>
    <row r="42" spans="1:397" ht="29.25" customHeight="1" thickBot="1" x14ac:dyDescent="0.4">
      <c r="A42" s="186">
        <v>4</v>
      </c>
      <c r="B42" s="225" t="s">
        <v>71</v>
      </c>
      <c r="C42" s="24" t="s">
        <v>18</v>
      </c>
      <c r="D42" s="192">
        <v>1</v>
      </c>
      <c r="E42" s="10">
        <v>109.3</v>
      </c>
      <c r="F42" s="26">
        <v>142.09</v>
      </c>
      <c r="G42" s="111">
        <v>160.6</v>
      </c>
      <c r="H42" s="93">
        <f t="shared" si="3"/>
        <v>176.7</v>
      </c>
      <c r="I42" s="93">
        <f t="shared" si="2"/>
        <v>212.04</v>
      </c>
      <c r="J42" s="52"/>
      <c r="K42" s="11">
        <f>K44*1.2</f>
        <v>170.35199999999998</v>
      </c>
      <c r="L42" s="12"/>
    </row>
    <row r="43" spans="1:397" s="27" customFormat="1" ht="29.25" customHeight="1" thickBot="1" x14ac:dyDescent="0.4">
      <c r="A43" s="187"/>
      <c r="B43" s="226"/>
      <c r="C43" s="13" t="s">
        <v>10</v>
      </c>
      <c r="D43" s="193"/>
      <c r="E43" s="14">
        <v>138</v>
      </c>
      <c r="F43" s="26">
        <v>179.4</v>
      </c>
      <c r="G43" s="22">
        <v>202.7</v>
      </c>
      <c r="H43" s="89">
        <f>ROUND(H42*1.3,1)</f>
        <v>229.7</v>
      </c>
      <c r="I43" s="89">
        <f t="shared" si="2"/>
        <v>275.64</v>
      </c>
      <c r="J43" s="52"/>
      <c r="K43" s="11">
        <f>K45*1.2</f>
        <v>219.02399999999997</v>
      </c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</row>
    <row r="44" spans="1:397" s="3" customFormat="1" ht="29.25" customHeight="1" thickBot="1" x14ac:dyDescent="0.4">
      <c r="A44" s="187"/>
      <c r="B44" s="226"/>
      <c r="C44" s="15" t="s">
        <v>18</v>
      </c>
      <c r="D44" s="194">
        <v>2</v>
      </c>
      <c r="E44" s="14">
        <v>92</v>
      </c>
      <c r="F44" s="26">
        <v>119.60000000000001</v>
      </c>
      <c r="G44" s="22">
        <v>135.1</v>
      </c>
      <c r="H44" s="90">
        <f t="shared" si="3"/>
        <v>148.6</v>
      </c>
      <c r="I44" s="90">
        <f t="shared" si="2"/>
        <v>178.32</v>
      </c>
      <c r="J44" s="52"/>
      <c r="K44" s="11">
        <f>K46*1.2</f>
        <v>141.95999999999998</v>
      </c>
      <c r="L44" s="12"/>
    </row>
    <row r="45" spans="1:397" s="3" customFormat="1" ht="29.25" customHeight="1" thickBot="1" x14ac:dyDescent="0.4">
      <c r="A45" s="187"/>
      <c r="B45" s="226"/>
      <c r="C45" s="13" t="s">
        <v>10</v>
      </c>
      <c r="D45" s="193"/>
      <c r="E45" s="14">
        <v>115</v>
      </c>
      <c r="F45" s="26">
        <v>149.5</v>
      </c>
      <c r="G45" s="22">
        <v>168.9</v>
      </c>
      <c r="H45" s="89">
        <f>ROUND(H44*1.3,1)</f>
        <v>193.2</v>
      </c>
      <c r="I45" s="89">
        <f t="shared" si="2"/>
        <v>231.83999999999997</v>
      </c>
      <c r="J45" s="52"/>
      <c r="K45" s="11">
        <f>K47*1.2</f>
        <v>182.51999999999998</v>
      </c>
      <c r="L45" s="12"/>
    </row>
    <row r="46" spans="1:397" s="3" customFormat="1" ht="29.25" customHeight="1" thickBot="1" x14ac:dyDescent="0.4">
      <c r="A46" s="187"/>
      <c r="B46" s="226"/>
      <c r="C46" s="15" t="s">
        <v>18</v>
      </c>
      <c r="D46" s="194">
        <v>3</v>
      </c>
      <c r="E46" s="14">
        <v>80.5</v>
      </c>
      <c r="F46" s="26">
        <v>104.65</v>
      </c>
      <c r="G46" s="22">
        <v>118.3</v>
      </c>
      <c r="H46" s="90">
        <f t="shared" si="3"/>
        <v>130.1</v>
      </c>
      <c r="I46" s="90">
        <f t="shared" si="2"/>
        <v>156.11999999999998</v>
      </c>
      <c r="J46" s="52"/>
      <c r="K46" s="14">
        <v>118.3</v>
      </c>
      <c r="L46" s="12"/>
    </row>
    <row r="47" spans="1:397" s="30" customFormat="1" ht="29.25" customHeight="1" thickBot="1" x14ac:dyDescent="0.4">
      <c r="A47" s="187"/>
      <c r="B47" s="237"/>
      <c r="C47" s="122" t="s">
        <v>10</v>
      </c>
      <c r="D47" s="195"/>
      <c r="E47" s="23">
        <v>103.5</v>
      </c>
      <c r="F47" s="25">
        <v>134.55000000000001</v>
      </c>
      <c r="G47" s="70">
        <v>152.1</v>
      </c>
      <c r="H47" s="89">
        <f>ROUND(H46*1.3,1)</f>
        <v>169.1</v>
      </c>
      <c r="I47" s="99">
        <f t="shared" si="2"/>
        <v>202.92</v>
      </c>
      <c r="J47" s="52"/>
      <c r="K47" s="29">
        <v>152.1</v>
      </c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</row>
    <row r="48" spans="1:397" s="3" customFormat="1" ht="51.75" customHeight="1" x14ac:dyDescent="0.35">
      <c r="A48" s="106">
        <v>5</v>
      </c>
      <c r="B48" s="123" t="s">
        <v>62</v>
      </c>
      <c r="C48" s="9" t="s">
        <v>13</v>
      </c>
      <c r="D48" s="110" t="s">
        <v>14</v>
      </c>
      <c r="E48" s="10">
        <v>26.25</v>
      </c>
      <c r="F48" s="10">
        <v>34.125</v>
      </c>
      <c r="G48" s="111">
        <v>38.5</v>
      </c>
      <c r="H48" s="93">
        <f t="shared" si="3"/>
        <v>42.4</v>
      </c>
      <c r="I48" s="124">
        <f t="shared" si="2"/>
        <v>50.879999999999995</v>
      </c>
      <c r="J48" s="52"/>
      <c r="K48" s="11"/>
      <c r="L48" s="12"/>
    </row>
    <row r="49" spans="1:397" s="3" customFormat="1" ht="29.25" customHeight="1" x14ac:dyDescent="0.35">
      <c r="A49" s="234">
        <v>6</v>
      </c>
      <c r="B49" s="232" t="s">
        <v>70</v>
      </c>
      <c r="C49" s="13" t="s">
        <v>8</v>
      </c>
      <c r="D49" s="194" t="s">
        <v>14</v>
      </c>
      <c r="E49" s="21">
        <f>E46*80%</f>
        <v>64.400000000000006</v>
      </c>
      <c r="F49" s="21">
        <v>83.720000000000013</v>
      </c>
      <c r="G49" s="71">
        <v>94.6</v>
      </c>
      <c r="H49" s="89">
        <f t="shared" si="3"/>
        <v>104.1</v>
      </c>
      <c r="I49" s="125">
        <f t="shared" si="2"/>
        <v>124.91999999999999</v>
      </c>
      <c r="J49" s="52"/>
      <c r="K49" s="11"/>
      <c r="L49" s="12"/>
    </row>
    <row r="50" spans="1:397" s="3" customFormat="1" ht="29.25" customHeight="1" thickBot="1" x14ac:dyDescent="0.4">
      <c r="A50" s="188"/>
      <c r="B50" s="233"/>
      <c r="C50" s="18" t="s">
        <v>10</v>
      </c>
      <c r="D50" s="196"/>
      <c r="E50" s="29">
        <f>E47*80%</f>
        <v>82.800000000000011</v>
      </c>
      <c r="F50" s="29">
        <v>107.64000000000001</v>
      </c>
      <c r="G50" s="79">
        <v>121.6</v>
      </c>
      <c r="H50" s="92">
        <f t="shared" si="3"/>
        <v>133.80000000000001</v>
      </c>
      <c r="I50" s="126">
        <f t="shared" si="2"/>
        <v>160.56</v>
      </c>
      <c r="J50" s="52"/>
      <c r="K50" s="11"/>
      <c r="L50" s="12"/>
    </row>
    <row r="51" spans="1:397" ht="26.25" customHeight="1" x14ac:dyDescent="0.35">
      <c r="A51" s="203">
        <v>7</v>
      </c>
      <c r="B51" s="230" t="s">
        <v>47</v>
      </c>
      <c r="C51" s="242" t="s">
        <v>42</v>
      </c>
      <c r="D51" s="214"/>
      <c r="E51" s="10">
        <v>19.600000000000001</v>
      </c>
      <c r="F51" s="26">
        <v>19.600000000000001</v>
      </c>
      <c r="G51" s="216">
        <v>15.7</v>
      </c>
      <c r="H51" s="238">
        <f>H21</f>
        <v>23</v>
      </c>
      <c r="I51" s="238">
        <f>H51*1.2</f>
        <v>27.599999999999998</v>
      </c>
      <c r="J51" s="52"/>
      <c r="K51" s="11"/>
      <c r="L51" s="12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</row>
    <row r="52" spans="1:397" ht="28.5" customHeight="1" x14ac:dyDescent="0.35">
      <c r="A52" s="240"/>
      <c r="B52" s="241"/>
      <c r="C52" s="243"/>
      <c r="D52" s="197"/>
      <c r="E52" s="14">
        <v>17.600000000000001</v>
      </c>
      <c r="F52" s="87">
        <v>17.600000000000001</v>
      </c>
      <c r="G52" s="244"/>
      <c r="H52" s="239"/>
      <c r="I52" s="239"/>
      <c r="J52" s="52"/>
      <c r="K52" s="11"/>
      <c r="L52" s="1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</row>
    <row r="53" spans="1:397" ht="51" customHeight="1" x14ac:dyDescent="0.35">
      <c r="A53" s="135">
        <v>8</v>
      </c>
      <c r="B53" s="136" t="s">
        <v>46</v>
      </c>
      <c r="C53" s="13" t="s">
        <v>42</v>
      </c>
      <c r="D53" s="105"/>
      <c r="E53" s="14"/>
      <c r="F53" s="14"/>
      <c r="G53" s="22">
        <v>14.4</v>
      </c>
      <c r="H53" s="89">
        <f>H30</f>
        <v>15.8</v>
      </c>
      <c r="I53" s="89">
        <f t="shared" ref="I53:I60" si="5">H53*1.2</f>
        <v>18.96</v>
      </c>
      <c r="J53" s="52"/>
      <c r="K53" s="11"/>
      <c r="L53" s="12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</row>
    <row r="54" spans="1:397" ht="51" customHeight="1" x14ac:dyDescent="0.35">
      <c r="A54" s="133">
        <v>9</v>
      </c>
      <c r="B54" s="134" t="s">
        <v>72</v>
      </c>
      <c r="C54" s="15" t="s">
        <v>13</v>
      </c>
      <c r="D54" s="103" t="s">
        <v>73</v>
      </c>
      <c r="E54" s="21"/>
      <c r="F54" s="21"/>
      <c r="G54" s="71"/>
      <c r="H54" s="90">
        <v>25</v>
      </c>
      <c r="I54" s="89">
        <f t="shared" si="5"/>
        <v>30</v>
      </c>
      <c r="J54" s="52"/>
      <c r="K54" s="11"/>
      <c r="L54" s="12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</row>
    <row r="55" spans="1:397" ht="51" customHeight="1" thickBot="1" x14ac:dyDescent="0.4">
      <c r="A55" s="101">
        <v>10</v>
      </c>
      <c r="B55" s="132" t="s">
        <v>74</v>
      </c>
      <c r="C55" s="15" t="s">
        <v>13</v>
      </c>
      <c r="D55" s="103" t="s">
        <v>73</v>
      </c>
      <c r="E55" s="17"/>
      <c r="F55" s="17"/>
      <c r="G55" s="70"/>
      <c r="H55" s="113">
        <v>30</v>
      </c>
      <c r="I55" s="89">
        <f t="shared" si="5"/>
        <v>36</v>
      </c>
      <c r="J55" s="52"/>
      <c r="K55" s="11"/>
      <c r="L55" s="1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</row>
    <row r="56" spans="1:397" ht="48.75" customHeight="1" x14ac:dyDescent="0.35">
      <c r="A56" s="106">
        <v>11</v>
      </c>
      <c r="B56" s="107" t="s">
        <v>24</v>
      </c>
      <c r="C56" s="130" t="s">
        <v>25</v>
      </c>
      <c r="D56" s="110" t="s">
        <v>26</v>
      </c>
      <c r="E56" s="10">
        <v>14</v>
      </c>
      <c r="F56" s="10">
        <v>14</v>
      </c>
      <c r="G56" s="111">
        <v>16</v>
      </c>
      <c r="H56" s="131">
        <f>ROUND(G56*110%,1)</f>
        <v>17.600000000000001</v>
      </c>
      <c r="I56" s="131">
        <f t="shared" si="5"/>
        <v>21.12</v>
      </c>
      <c r="J56" s="52"/>
      <c r="K56" s="11"/>
      <c r="L56" s="1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</row>
    <row r="57" spans="1:397" ht="83.25" customHeight="1" x14ac:dyDescent="0.35">
      <c r="A57" s="135">
        <v>12</v>
      </c>
      <c r="B57" s="136" t="s">
        <v>63</v>
      </c>
      <c r="C57" s="137" t="s">
        <v>68</v>
      </c>
      <c r="D57" s="138" t="s">
        <v>69</v>
      </c>
      <c r="E57" s="14">
        <v>13</v>
      </c>
      <c r="F57" s="14">
        <v>13</v>
      </c>
      <c r="G57" s="22">
        <v>15</v>
      </c>
      <c r="H57" s="139">
        <f>ROUND(G57*110%,)</f>
        <v>17</v>
      </c>
      <c r="I57" s="139">
        <f t="shared" si="5"/>
        <v>20.399999999999999</v>
      </c>
      <c r="J57" s="52"/>
      <c r="K57" s="11"/>
      <c r="L57" s="1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</row>
    <row r="58" spans="1:397" ht="53.25" thickBot="1" x14ac:dyDescent="0.4">
      <c r="A58" s="101">
        <v>13</v>
      </c>
      <c r="B58" s="96" t="s">
        <v>64</v>
      </c>
      <c r="C58" s="128" t="s">
        <v>45</v>
      </c>
      <c r="D58" s="104" t="s">
        <v>23</v>
      </c>
      <c r="E58" s="17"/>
      <c r="F58" s="17"/>
      <c r="G58" s="70">
        <v>19.899999999999999</v>
      </c>
      <c r="H58" s="129">
        <f>ROUND(G58*110%,1)</f>
        <v>21.9</v>
      </c>
      <c r="I58" s="129">
        <f t="shared" si="5"/>
        <v>26.279999999999998</v>
      </c>
      <c r="J58" s="52"/>
      <c r="K58" s="11"/>
      <c r="L58" s="12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</row>
    <row r="59" spans="1:397" ht="26.25" x14ac:dyDescent="0.35">
      <c r="A59" s="186">
        <v>14</v>
      </c>
      <c r="B59" s="228" t="s">
        <v>49</v>
      </c>
      <c r="C59" s="9" t="s">
        <v>29</v>
      </c>
      <c r="D59" s="37">
        <v>1</v>
      </c>
      <c r="E59" s="10">
        <v>36.5</v>
      </c>
      <c r="F59" s="10">
        <v>47.45</v>
      </c>
      <c r="G59" s="111">
        <v>53.7</v>
      </c>
      <c r="H59" s="88">
        <f>ROUND(G59*110%,1)</f>
        <v>59.1</v>
      </c>
      <c r="I59" s="88">
        <f t="shared" si="5"/>
        <v>70.92</v>
      </c>
      <c r="J59" s="52"/>
      <c r="K59" s="11"/>
      <c r="L59" s="1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</row>
    <row r="60" spans="1:397" ht="27" thickBot="1" x14ac:dyDescent="0.4">
      <c r="A60" s="188"/>
      <c r="B60" s="229"/>
      <c r="C60" s="109" t="s">
        <v>29</v>
      </c>
      <c r="D60" s="39">
        <v>2</v>
      </c>
      <c r="E60" s="20">
        <v>29.6</v>
      </c>
      <c r="F60" s="20">
        <v>38.480000000000004</v>
      </c>
      <c r="G60" s="112">
        <v>43.5</v>
      </c>
      <c r="H60" s="114">
        <f>ROUND(G60*110%,1)</f>
        <v>47.9</v>
      </c>
      <c r="I60" s="114">
        <f t="shared" si="5"/>
        <v>57.48</v>
      </c>
      <c r="J60" s="52"/>
      <c r="K60" s="11"/>
      <c r="L60" s="12"/>
      <c r="S60" s="3" t="s">
        <v>30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</row>
    <row r="61" spans="1:397" ht="26.25" hidden="1" x14ac:dyDescent="0.35">
      <c r="A61" s="116"/>
      <c r="B61" s="117"/>
      <c r="C61" s="118"/>
      <c r="D61" s="119"/>
      <c r="E61" s="120"/>
      <c r="F61" s="120"/>
      <c r="G61" s="120"/>
      <c r="H61" s="121"/>
      <c r="I61" s="121"/>
      <c r="J61" s="52"/>
      <c r="K61" s="11"/>
      <c r="L61" s="12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</row>
    <row r="62" spans="1:397" ht="26.25" hidden="1" x14ac:dyDescent="0.35">
      <c r="A62" s="116"/>
      <c r="B62" s="117"/>
      <c r="C62" s="118"/>
      <c r="D62" s="119"/>
      <c r="E62" s="120"/>
      <c r="F62" s="120"/>
      <c r="G62" s="120"/>
      <c r="H62" s="121"/>
      <c r="I62" s="121"/>
      <c r="J62" s="52"/>
      <c r="K62" s="11"/>
      <c r="L62" s="1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</row>
    <row r="63" spans="1:397" ht="23.25" customHeight="1" x14ac:dyDescent="0.3">
      <c r="B63" s="211" t="s">
        <v>31</v>
      </c>
      <c r="C63" s="211"/>
      <c r="D63" s="211"/>
      <c r="E63" s="211"/>
      <c r="L63" s="40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</row>
    <row r="64" spans="1:397" ht="0.75" hidden="1" customHeight="1" x14ac:dyDescent="0.3">
      <c r="B64" s="41"/>
      <c r="C64" s="42"/>
      <c r="D64" s="41"/>
      <c r="L64" s="40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</row>
    <row r="65" spans="1:397" ht="17.25" customHeight="1" x14ac:dyDescent="0.3">
      <c r="B65" s="41" t="s">
        <v>76</v>
      </c>
      <c r="C65" s="42"/>
      <c r="D65" s="41"/>
      <c r="E65"/>
      <c r="L65" s="40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</row>
    <row r="66" spans="1:397" ht="3.75" customHeight="1" x14ac:dyDescent="0.3">
      <c r="B66" s="41"/>
      <c r="C66" s="42"/>
      <c r="D66" s="41"/>
      <c r="E66"/>
      <c r="L66" s="40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</row>
    <row r="67" spans="1:397" ht="20.25" x14ac:dyDescent="0.3">
      <c r="B67" s="41" t="s">
        <v>57</v>
      </c>
      <c r="C67" s="42"/>
      <c r="D67" s="41"/>
      <c r="E67"/>
      <c r="L67" s="40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</row>
    <row r="68" spans="1:397" ht="12.75" customHeight="1" x14ac:dyDescent="0.3">
      <c r="B68" s="41"/>
      <c r="C68" s="42"/>
      <c r="D68" s="41"/>
      <c r="E68"/>
      <c r="L68" s="40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</row>
    <row r="69" spans="1:397" ht="23.25" x14ac:dyDescent="0.35">
      <c r="B69" s="43" t="s">
        <v>32</v>
      </c>
      <c r="C69" s="43"/>
      <c r="D69" s="43"/>
      <c r="E69"/>
      <c r="G69" s="43" t="s">
        <v>33</v>
      </c>
      <c r="H69" s="43" t="s">
        <v>53</v>
      </c>
      <c r="L69" s="40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</row>
    <row r="70" spans="1:397" ht="9.75" customHeight="1" x14ac:dyDescent="0.35">
      <c r="B70" s="44"/>
      <c r="C70" s="44"/>
      <c r="D70" s="44"/>
      <c r="E70"/>
      <c r="G70" s="44"/>
      <c r="H70" s="44"/>
      <c r="L70" s="4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</row>
    <row r="71" spans="1:397" ht="23.25" x14ac:dyDescent="0.35">
      <c r="B71" s="43" t="s">
        <v>34</v>
      </c>
      <c r="C71" s="43"/>
      <c r="D71" s="43"/>
      <c r="E71" s="45"/>
      <c r="G71" s="43" t="s">
        <v>35</v>
      </c>
      <c r="H71" s="43" t="s">
        <v>75</v>
      </c>
      <c r="L71" s="40"/>
      <c r="O71" s="3" t="s">
        <v>2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</row>
    <row r="72" spans="1:397" x14ac:dyDescent="0.3">
      <c r="L72" s="4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</row>
    <row r="73" spans="1:397" ht="32.25" x14ac:dyDescent="0.5">
      <c r="B73" s="201"/>
      <c r="C73" s="201"/>
      <c r="D73" s="201"/>
      <c r="E73" s="201"/>
      <c r="L73" s="4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</row>
    <row r="74" spans="1:397" x14ac:dyDescent="0.3">
      <c r="B74" s="202"/>
      <c r="C74" s="202"/>
      <c r="D74" s="202"/>
      <c r="E74" s="202"/>
      <c r="L74" s="4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</row>
    <row r="75" spans="1:397" x14ac:dyDescent="0.3">
      <c r="B75" s="202"/>
      <c r="C75" s="202"/>
      <c r="D75" s="202"/>
      <c r="E75" s="202"/>
      <c r="L75" s="4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</row>
    <row r="76" spans="1:397" x14ac:dyDescent="0.3">
      <c r="B76" s="202"/>
      <c r="C76" s="202"/>
      <c r="D76" s="202"/>
      <c r="E76" s="202"/>
      <c r="L76" s="4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</row>
    <row r="77" spans="1:397" ht="26.25" x14ac:dyDescent="0.4">
      <c r="A77" s="46"/>
      <c r="B77" s="47"/>
      <c r="C77" s="47"/>
      <c r="D77" s="47"/>
      <c r="E77" s="47"/>
      <c r="F77" s="48"/>
      <c r="G77" s="48"/>
      <c r="H77" s="48"/>
      <c r="I77" s="48"/>
      <c r="L77" s="4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</row>
    <row r="78" spans="1:397" ht="26.25" x14ac:dyDescent="0.4">
      <c r="A78" s="46"/>
      <c r="B78" s="202"/>
      <c r="C78" s="202"/>
      <c r="D78" s="202"/>
      <c r="E78" s="202"/>
      <c r="F78" s="48"/>
      <c r="G78" s="48"/>
      <c r="H78" s="48"/>
      <c r="I78" s="48"/>
      <c r="L78" s="4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</row>
    <row r="79" spans="1:397" ht="26.25" x14ac:dyDescent="0.4">
      <c r="A79" s="46"/>
      <c r="B79" s="47"/>
      <c r="C79" s="47"/>
      <c r="D79" s="47"/>
      <c r="E79" s="47"/>
      <c r="F79" s="48"/>
      <c r="G79" s="48"/>
      <c r="H79" s="48"/>
      <c r="I79" s="48"/>
      <c r="L79" s="4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</row>
    <row r="80" spans="1:397" ht="26.25" x14ac:dyDescent="0.4">
      <c r="A80" s="46"/>
      <c r="B80" s="47"/>
      <c r="C80" s="47"/>
      <c r="D80" s="47"/>
      <c r="E80" s="47"/>
      <c r="F80" s="48"/>
      <c r="G80" s="48"/>
      <c r="H80" s="48"/>
      <c r="I80" s="48"/>
      <c r="L80" s="4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</row>
    <row r="81" spans="1:397" ht="26.25" x14ac:dyDescent="0.4">
      <c r="A81" s="46"/>
      <c r="B81" s="202"/>
      <c r="C81" s="202"/>
      <c r="D81" s="202"/>
      <c r="E81" s="202"/>
      <c r="F81" s="48"/>
      <c r="G81" s="48"/>
      <c r="H81" s="48"/>
      <c r="I81" s="48"/>
      <c r="L81" s="4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</row>
    <row r="82" spans="1:397" ht="26.25" x14ac:dyDescent="0.4">
      <c r="A82" s="46"/>
      <c r="B82" s="46"/>
      <c r="C82" s="46"/>
      <c r="D82" s="46"/>
      <c r="E82" s="46"/>
      <c r="F82" s="48"/>
      <c r="G82" s="48"/>
      <c r="H82" s="48"/>
      <c r="I82" s="48"/>
      <c r="L82" s="4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</row>
    <row r="83" spans="1:397" ht="26.25" x14ac:dyDescent="0.4">
      <c r="A83" s="46"/>
      <c r="B83" s="46"/>
      <c r="C83" s="46"/>
      <c r="D83" s="46"/>
      <c r="E83" s="46"/>
      <c r="F83" s="48"/>
      <c r="G83" s="48"/>
      <c r="H83" s="48"/>
      <c r="I83" s="48"/>
      <c r="L83" s="4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</row>
    <row r="84" spans="1:397" ht="26.25" x14ac:dyDescent="0.4">
      <c r="A84" s="46"/>
      <c r="B84" s="46"/>
      <c r="C84" s="46"/>
      <c r="D84" s="46"/>
      <c r="E84" s="46"/>
      <c r="F84" s="48"/>
      <c r="G84" s="48"/>
      <c r="H84" s="48"/>
      <c r="I84" s="48"/>
      <c r="L84" s="4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</row>
    <row r="85" spans="1:397" ht="26.25" x14ac:dyDescent="0.4">
      <c r="A85" s="46"/>
      <c r="B85" s="46"/>
      <c r="C85" s="46"/>
      <c r="D85" s="46"/>
      <c r="E85" s="46"/>
      <c r="F85" s="48"/>
      <c r="G85" s="48"/>
      <c r="H85" s="48"/>
      <c r="I85" s="48"/>
      <c r="L85" s="4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</row>
    <row r="86" spans="1:397" ht="26.25" x14ac:dyDescent="0.4">
      <c r="A86" s="46"/>
      <c r="B86" s="46"/>
      <c r="C86" s="46"/>
      <c r="D86" s="46"/>
      <c r="E86" s="46"/>
      <c r="F86" s="48"/>
      <c r="G86" s="48"/>
      <c r="H86" s="48"/>
      <c r="I86" s="48"/>
      <c r="L86" s="4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</row>
    <row r="87" spans="1:397" ht="26.25" x14ac:dyDescent="0.4">
      <c r="A87" s="46"/>
      <c r="B87" s="46"/>
      <c r="C87" s="46"/>
      <c r="D87" s="46"/>
      <c r="E87" s="46"/>
      <c r="F87" s="48"/>
      <c r="G87" s="48"/>
      <c r="H87" s="48"/>
      <c r="I87" s="48"/>
      <c r="L87" s="4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</row>
    <row r="88" spans="1:397" ht="26.25" x14ac:dyDescent="0.4">
      <c r="A88" s="46"/>
      <c r="B88" s="46"/>
      <c r="C88" s="46"/>
      <c r="D88" s="46"/>
      <c r="E88" s="46"/>
      <c r="F88" s="48"/>
      <c r="G88" s="48"/>
      <c r="H88" s="48"/>
      <c r="I88" s="48"/>
      <c r="L88" s="4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</row>
    <row r="89" spans="1:397" ht="26.25" x14ac:dyDescent="0.4">
      <c r="A89" s="46"/>
      <c r="B89" s="46"/>
      <c r="C89" s="46"/>
      <c r="D89" s="46"/>
      <c r="E89" s="46"/>
      <c r="F89" s="48"/>
      <c r="G89" s="48"/>
      <c r="H89" s="48"/>
      <c r="I89" s="48"/>
      <c r="L89" s="4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</row>
    <row r="90" spans="1:397" ht="26.25" x14ac:dyDescent="0.4">
      <c r="A90" s="46"/>
      <c r="B90" s="46"/>
      <c r="C90" s="46"/>
      <c r="D90" s="46"/>
      <c r="E90" s="46"/>
      <c r="F90" s="48"/>
      <c r="G90" s="48"/>
      <c r="H90" s="48"/>
      <c r="I90" s="48"/>
      <c r="L90" s="4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</row>
    <row r="91" spans="1:397" x14ac:dyDescent="0.3">
      <c r="L91" s="4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</row>
  </sheetData>
  <mergeCells count="43">
    <mergeCell ref="B7:I7"/>
    <mergeCell ref="B9:I9"/>
    <mergeCell ref="A12:B12"/>
    <mergeCell ref="A13:A23"/>
    <mergeCell ref="B13:B23"/>
    <mergeCell ref="D13:D14"/>
    <mergeCell ref="D15:D17"/>
    <mergeCell ref="D18:D20"/>
    <mergeCell ref="D21:D23"/>
    <mergeCell ref="A24:A32"/>
    <mergeCell ref="B24:B32"/>
    <mergeCell ref="D24:D25"/>
    <mergeCell ref="D26:D27"/>
    <mergeCell ref="D28:D29"/>
    <mergeCell ref="D30:D32"/>
    <mergeCell ref="A33:A41"/>
    <mergeCell ref="B33:B41"/>
    <mergeCell ref="D33:D34"/>
    <mergeCell ref="D35:D36"/>
    <mergeCell ref="D37:D38"/>
    <mergeCell ref="D39:D41"/>
    <mergeCell ref="A42:A47"/>
    <mergeCell ref="B42:B47"/>
    <mergeCell ref="D42:D43"/>
    <mergeCell ref="D44:D45"/>
    <mergeCell ref="D46:D47"/>
    <mergeCell ref="I51:I52"/>
    <mergeCell ref="A59:A60"/>
    <mergeCell ref="B59:B60"/>
    <mergeCell ref="B63:E63"/>
    <mergeCell ref="B73:E73"/>
    <mergeCell ref="A51:A52"/>
    <mergeCell ref="B51:B52"/>
    <mergeCell ref="C51:C52"/>
    <mergeCell ref="D51:D52"/>
    <mergeCell ref="G51:G52"/>
    <mergeCell ref="H51:H52"/>
    <mergeCell ref="B78:E78"/>
    <mergeCell ref="B81:E81"/>
    <mergeCell ref="D49:D50"/>
    <mergeCell ref="B49:B50"/>
    <mergeCell ref="A49:A50"/>
    <mergeCell ref="B74:E76"/>
  </mergeCells>
  <pageMargins left="0.95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c 01,04,21</vt:lpstr>
      <vt:lpstr>05,07,21</vt:lpstr>
      <vt:lpstr>16.08.2021</vt:lpstr>
      <vt:lpstr>06.01.2022</vt:lpstr>
      <vt:lpstr>с 01.10.22</vt:lpstr>
      <vt:lpstr>Лист1</vt:lpstr>
      <vt:lpstr>'05,07,21'!Область_печати</vt:lpstr>
      <vt:lpstr>'06.01.2022'!Область_печати</vt:lpstr>
      <vt:lpstr>'16.08.2021'!Область_печати</vt:lpstr>
      <vt:lpstr>'c 01,04,21'!Область_печати</vt:lpstr>
      <vt:lpstr>Лист1!Область_печати</vt:lpstr>
      <vt:lpstr>'с 01.10.22'!Область_печати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User</cp:lastModifiedBy>
  <cp:lastPrinted>2022-10-27T12:31:08Z</cp:lastPrinted>
  <dcterms:created xsi:type="dcterms:W3CDTF">2021-03-17T09:04:28Z</dcterms:created>
  <dcterms:modified xsi:type="dcterms:W3CDTF">2023-01-06T08:44:54Z</dcterms:modified>
</cp:coreProperties>
</file>