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Лист1!$A$6:$E$84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I77" i="1" s="1"/>
  <c r="E77" i="1"/>
  <c r="F77" i="1"/>
  <c r="G77" i="1" s="1"/>
  <c r="H76" i="1"/>
  <c r="I76" i="1" s="1"/>
  <c r="E76" i="1"/>
  <c r="F76" i="1"/>
  <c r="G76" i="1" s="1"/>
  <c r="H75" i="1"/>
  <c r="I75" i="1" s="1"/>
  <c r="E75" i="1"/>
  <c r="F75" i="1"/>
  <c r="G75" i="1" s="1"/>
  <c r="H74" i="1"/>
  <c r="I74" i="1" s="1"/>
  <c r="E74" i="1"/>
  <c r="F74" i="1"/>
  <c r="G74" i="1" s="1"/>
  <c r="E73" i="1"/>
  <c r="F73" i="1"/>
  <c r="G73" i="1" s="1"/>
  <c r="H73" i="1"/>
  <c r="I73" i="1" s="1"/>
  <c r="F72" i="1"/>
  <c r="G72" i="1" s="1"/>
  <c r="H72" i="1"/>
  <c r="I72" i="1" s="1"/>
  <c r="H64" i="1"/>
  <c r="I64" i="1" s="1"/>
  <c r="E63" i="1"/>
  <c r="H63" i="1"/>
  <c r="I63" i="1" s="1"/>
  <c r="E62" i="1"/>
  <c r="E61" i="1"/>
  <c r="E58" i="1"/>
  <c r="E57" i="1"/>
  <c r="E56" i="1"/>
  <c r="H55" i="1"/>
  <c r="E55" i="1"/>
  <c r="I55" i="1"/>
  <c r="E49" i="1"/>
  <c r="E48" i="1"/>
  <c r="E47" i="1"/>
  <c r="I46" i="1"/>
  <c r="E46" i="1"/>
  <c r="E34" i="1"/>
  <c r="H28" i="1"/>
  <c r="E28" i="1"/>
  <c r="J22" i="1"/>
  <c r="J24" i="1" s="1"/>
  <c r="E21" i="1"/>
  <c r="J19" i="1"/>
  <c r="J20" i="1" s="1"/>
  <c r="J18" i="1"/>
  <c r="J17" i="1"/>
  <c r="E17" i="1"/>
  <c r="L16" i="1"/>
  <c r="L22" i="1" s="1"/>
  <c r="L24" i="1" s="1"/>
  <c r="H16" i="1"/>
  <c r="E16" i="1"/>
  <c r="L19" i="1" l="1"/>
  <c r="L17" i="1"/>
  <c r="L20" i="1" s="1"/>
  <c r="J23" i="1"/>
  <c r="I34" i="1"/>
  <c r="F34" i="1"/>
  <c r="G34" i="1" s="1"/>
  <c r="H43" i="1"/>
  <c r="I43" i="1"/>
  <c r="E54" i="1"/>
  <c r="E60" i="1"/>
  <c r="H62" i="1"/>
  <c r="I62" i="1" s="1"/>
  <c r="F62" i="1"/>
  <c r="G62" i="1" s="1"/>
  <c r="I16" i="1"/>
  <c r="F16" i="1"/>
  <c r="G16" i="1" s="1"/>
  <c r="K16" i="1"/>
  <c r="F18" i="1"/>
  <c r="G18" i="1" s="1"/>
  <c r="E18" i="1"/>
  <c r="J21" i="1"/>
  <c r="L23" i="1"/>
  <c r="H34" i="1"/>
  <c r="E43" i="1"/>
  <c r="G43" i="1"/>
  <c r="H51" i="1"/>
  <c r="I51" i="1"/>
  <c r="G51" i="1"/>
  <c r="E53" i="1"/>
  <c r="L18" i="1"/>
  <c r="L21" i="1" s="1"/>
  <c r="H46" i="1"/>
  <c r="G46" i="1"/>
  <c r="E51" i="1"/>
  <c r="H61" i="1"/>
  <c r="F61" i="1"/>
  <c r="G61" i="1" s="1"/>
  <c r="I61" i="1"/>
  <c r="E52" i="1"/>
  <c r="G55" i="1"/>
  <c r="F63" i="1"/>
  <c r="G63" i="1" s="1"/>
  <c r="F64" i="1"/>
  <c r="G64" i="1" s="1"/>
  <c r="E72" i="1"/>
  <c r="H56" i="1" l="1"/>
  <c r="G56" i="1"/>
  <c r="I56" i="1"/>
  <c r="I47" i="1"/>
  <c r="G47" i="1"/>
  <c r="H47" i="1"/>
  <c r="F31" i="1"/>
  <c r="G31" i="1" s="1"/>
  <c r="E31" i="1"/>
  <c r="H22" i="1"/>
  <c r="K22" i="1"/>
  <c r="I22" i="1"/>
  <c r="E45" i="1"/>
  <c r="E44" i="1"/>
  <c r="I40" i="1"/>
  <c r="H40" i="1"/>
  <c r="E37" i="1"/>
  <c r="F37" i="1"/>
  <c r="G37" i="1" s="1"/>
  <c r="E36" i="1"/>
  <c r="F36" i="1"/>
  <c r="G36" i="1" s="1"/>
  <c r="E35" i="1"/>
  <c r="F35" i="1"/>
  <c r="G35" i="1" s="1"/>
  <c r="H33" i="1"/>
  <c r="I33" i="1"/>
  <c r="H24" i="1"/>
  <c r="I24" i="1"/>
  <c r="K24" i="1"/>
  <c r="K21" i="1"/>
  <c r="I21" i="1"/>
  <c r="H21" i="1"/>
  <c r="K17" i="1"/>
  <c r="I17" i="1"/>
  <c r="H17" i="1"/>
  <c r="E40" i="1"/>
  <c r="F40" i="1"/>
  <c r="G40" i="1" s="1"/>
  <c r="I36" i="1"/>
  <c r="H36" i="1"/>
  <c r="K19" i="1"/>
  <c r="I19" i="1"/>
  <c r="H19" i="1"/>
  <c r="H13" i="1"/>
  <c r="I13" i="1"/>
  <c r="I57" i="1"/>
  <c r="G57" i="1"/>
  <c r="H57" i="1"/>
  <c r="I52" i="1"/>
  <c r="G52" i="1"/>
  <c r="H52" i="1"/>
  <c r="H58" i="1"/>
  <c r="G58" i="1"/>
  <c r="I58" i="1"/>
  <c r="E59" i="1"/>
  <c r="H49" i="1"/>
  <c r="G49" i="1"/>
  <c r="I49" i="1"/>
  <c r="E50" i="1"/>
  <c r="H48" i="1"/>
  <c r="G48" i="1"/>
  <c r="I48" i="1"/>
  <c r="H31" i="1"/>
  <c r="I31" i="1"/>
  <c r="F22" i="1"/>
  <c r="G22" i="1" s="1"/>
  <c r="E22" i="1"/>
  <c r="H18" i="1"/>
  <c r="K18" i="1"/>
  <c r="I18" i="1"/>
  <c r="H53" i="1"/>
  <c r="I53" i="1"/>
  <c r="G53" i="1"/>
  <c r="F33" i="1"/>
  <c r="G33" i="1" s="1"/>
  <c r="E33" i="1"/>
  <c r="E23" i="1"/>
  <c r="F23" i="1"/>
  <c r="G23" i="1" s="1"/>
  <c r="F24" i="1"/>
  <c r="G24" i="1" s="1"/>
  <c r="E24" i="1"/>
  <c r="F21" i="1"/>
  <c r="G21" i="1" s="1"/>
  <c r="E19" i="1"/>
  <c r="F19" i="1"/>
  <c r="G19" i="1" s="1"/>
  <c r="F17" i="1"/>
  <c r="G17" i="1" s="1"/>
  <c r="H60" i="1"/>
  <c r="I60" i="1"/>
  <c r="G60" i="1"/>
  <c r="I54" i="1"/>
  <c r="G54" i="1"/>
  <c r="H54" i="1"/>
  <c r="I37" i="1"/>
  <c r="H37" i="1"/>
  <c r="I35" i="1"/>
  <c r="H35" i="1"/>
  <c r="K23" i="1"/>
  <c r="I23" i="1"/>
  <c r="H23" i="1"/>
  <c r="E13" i="1"/>
  <c r="F13" i="1"/>
  <c r="G13" i="1" s="1"/>
  <c r="F15" i="1" l="1"/>
  <c r="G15" i="1" s="1"/>
  <c r="E15" i="1"/>
  <c r="I39" i="1"/>
  <c r="H39" i="1"/>
  <c r="E39" i="1"/>
  <c r="F39" i="1"/>
  <c r="G39" i="1" s="1"/>
  <c r="I41" i="1"/>
  <c r="H41" i="1"/>
  <c r="E41" i="1"/>
  <c r="F41" i="1"/>
  <c r="G41" i="1" s="1"/>
  <c r="F32" i="1"/>
  <c r="G32" i="1" s="1"/>
  <c r="E32" i="1"/>
  <c r="F14" i="1"/>
  <c r="G14" i="1" s="1"/>
  <c r="E14" i="1"/>
  <c r="I38" i="1"/>
  <c r="H38" i="1"/>
  <c r="E38" i="1"/>
  <c r="F38" i="1"/>
  <c r="G38" i="1" s="1"/>
  <c r="I42" i="1"/>
  <c r="H42" i="1"/>
  <c r="E42" i="1"/>
  <c r="F42" i="1"/>
  <c r="G42" i="1" s="1"/>
  <c r="H20" i="1"/>
  <c r="I20" i="1"/>
  <c r="K20" i="1"/>
  <c r="I44" i="1"/>
  <c r="G44" i="1"/>
  <c r="H44" i="1"/>
  <c r="H45" i="1"/>
  <c r="G45" i="1"/>
  <c r="I45" i="1"/>
  <c r="H15" i="1"/>
  <c r="I15" i="1"/>
  <c r="H29" i="1"/>
  <c r="E29" i="1"/>
  <c r="H32" i="1"/>
  <c r="I32" i="1"/>
  <c r="I50" i="1"/>
  <c r="G50" i="1"/>
  <c r="H50" i="1"/>
  <c r="I59" i="1"/>
  <c r="G59" i="1"/>
  <c r="H59" i="1"/>
  <c r="H14" i="1"/>
  <c r="I14" i="1"/>
  <c r="H25" i="1"/>
  <c r="E25" i="1"/>
  <c r="F20" i="1"/>
  <c r="G20" i="1" s="1"/>
  <c r="E20" i="1"/>
  <c r="E27" i="1"/>
  <c r="H27" i="1"/>
  <c r="E30" i="1"/>
  <c r="H30" i="1"/>
  <c r="H26" i="1" l="1"/>
  <c r="E26" i="1"/>
</calcChain>
</file>

<file path=xl/sharedStrings.xml><?xml version="1.0" encoding="utf-8"?>
<sst xmlns="http://schemas.openxmlformats.org/spreadsheetml/2006/main" count="96" uniqueCount="48">
  <si>
    <t>УТВЕРЖДЕНО</t>
  </si>
  <si>
    <t>Приказ Червенского лесхоза</t>
  </si>
  <si>
    <t xml:space="preserve"> </t>
  </si>
  <si>
    <t>08.02.2022 № 82</t>
  </si>
  <si>
    <t xml:space="preserve">Перечень </t>
  </si>
  <si>
    <t xml:space="preserve">отпускных цен на продукцию производимую деревообрабатывающим цехом Червенского лесхоза </t>
  </si>
  <si>
    <t>с учетом скидки утвержденной приказом № 316 от 27.05.2025 к прейскуранту №4 от 08.02.2022г</t>
  </si>
  <si>
    <t xml:space="preserve"> реализуемую на условиях франко-лесопромышленный склад</t>
  </si>
  <si>
    <t>с 01.06.2025</t>
  </si>
  <si>
    <t>Наименование продукции</t>
  </si>
  <si>
    <t>Толщ.(мм)</t>
  </si>
  <si>
    <t>Сорт</t>
  </si>
  <si>
    <t>Цена за 1м3
без НДС, руб.</t>
  </si>
  <si>
    <t>Цена за 1м3
с НДС, руб.</t>
  </si>
  <si>
    <t>Пиломатериалы обрезные  хвойных пород , доска длиной от 2,5 до 6,5 метров
СТБ 1713-2007</t>
  </si>
  <si>
    <t>до 31</t>
  </si>
  <si>
    <t>32-43</t>
  </si>
  <si>
    <t>44 и более</t>
  </si>
  <si>
    <t>Пиломатериалы обрезные  хвойных пород , доска длиной до 2,5 метров
СТБ 1713-2007</t>
  </si>
  <si>
    <t>Пиломатериалы необрезные  хвойных пород , доска длиной от 2,5 до 6,5 метров
СТБ 1713-2007</t>
  </si>
  <si>
    <t>20-31</t>
  </si>
  <si>
    <t>Пиломатериалы обрезные мягколиственных пород , доска длиной от 2,5 до 6,5 метров
СТБ 1714-2007</t>
  </si>
  <si>
    <t>Пиломатериалы необрезные мягколиственных пород, доска длиной от 2,5 до 6,5 метров
СТБ 1714-2007</t>
  </si>
  <si>
    <t xml:space="preserve">Пиломатериалы обрезные  хвойных пород, длиной 0,8-2,5 метра  (доска штакетная) СТБ 1713-2007 </t>
  </si>
  <si>
    <t>т.15-28                 ш. до 100 мм.</t>
  </si>
  <si>
    <t>4</t>
  </si>
  <si>
    <t>т.15-28                 ш. более 100 мм.</t>
  </si>
  <si>
    <t>5</t>
  </si>
  <si>
    <t xml:space="preserve">Пиломатериалы обрезные  лиственных пород, длиной 1-2.5 метра  (доска штакетная) СТБ 1714-2007 </t>
  </si>
  <si>
    <t>15-25</t>
  </si>
  <si>
    <t>3</t>
  </si>
  <si>
    <t xml:space="preserve">Обрезной брус хвойных пород </t>
  </si>
  <si>
    <t>100 и более</t>
  </si>
  <si>
    <t>2</t>
  </si>
  <si>
    <t xml:space="preserve">Обрезной брусок хвойных пород </t>
  </si>
  <si>
    <t>до 100</t>
  </si>
  <si>
    <t>Острожка пиломатериала обрезного с четырех сторон</t>
  </si>
  <si>
    <t>Заготовки деревянные бессортовые ТУ BY 100195503.025-2021</t>
  </si>
  <si>
    <t>Горбыль деловой</t>
  </si>
  <si>
    <t>Отходы деревопереработки</t>
  </si>
  <si>
    <t>Опилки</t>
  </si>
  <si>
    <t>Щепа топливная</t>
  </si>
  <si>
    <t>Примечание: ставка НДС 20%</t>
  </si>
  <si>
    <t>Цены вводятся в действие 01.06.2025 года до изменения условий</t>
  </si>
  <si>
    <t>Начальник ПЭС</t>
  </si>
  <si>
    <t>А.И. Зеленкевич</t>
  </si>
  <si>
    <t>Экономист по ценам</t>
  </si>
  <si>
    <t>Т.Н.Денисевич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</si>
</sst>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&quot;р.&quot;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 Cyr"/>
      <family val="1"/>
      <charset val="204"/>
    </font>
    <font>
      <sz val="14"/>
      <color indexed="8"/>
      <name val="Times New Roman Cyr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sz val="16"/>
      <color rgb="FFFF000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6"/>
      <name val="Times New Roman Cyr"/>
      <charset val="204"/>
    </font>
    <font>
      <b/>
      <sz val="16"/>
      <color indexed="8"/>
      <name val="Times New Roman Cyr"/>
      <charset val="204"/>
    </font>
    <font>
      <b/>
      <sz val="15"/>
      <color indexed="8"/>
      <name val="Times New Roman Cyr"/>
      <charset val="204"/>
    </font>
    <font>
      <b/>
      <sz val="15"/>
      <color indexed="8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5"/>
      <color indexed="8"/>
      <name val="Times New Roman Cyr"/>
      <family val="1"/>
      <charset val="204"/>
    </font>
    <font>
      <sz val="15"/>
      <color rgb="FFFF0000"/>
      <name val="Times New Roman Cyr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8"/>
      <color indexed="8"/>
      <name val="Times New Roman Cyr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i/>
      <sz val="15"/>
      <color indexed="8"/>
      <name val="Times New Roman"/>
      <family val="1"/>
      <charset val="204"/>
    </font>
    <font>
      <b/>
      <i/>
      <sz val="18"/>
      <color indexed="8"/>
      <name val="Times New Roman Cyr"/>
      <family val="1"/>
      <charset val="204"/>
    </font>
    <font>
      <b/>
      <i/>
      <sz val="15"/>
      <color indexed="8"/>
      <name val="Times New Roman Cyr"/>
      <family val="1"/>
      <charset val="204"/>
    </font>
    <font>
      <b/>
      <i/>
      <sz val="15"/>
      <color rgb="FFFF0000"/>
      <name val="Times New Roman Cyr"/>
      <family val="1"/>
      <charset val="204"/>
    </font>
    <font>
      <i/>
      <sz val="15"/>
      <color indexed="8"/>
      <name val="Arial Cyr"/>
      <charset val="204"/>
    </font>
    <font>
      <i/>
      <sz val="15"/>
      <name val="Arial"/>
      <family val="2"/>
      <charset val="204"/>
    </font>
    <font>
      <sz val="15"/>
      <name val="Times New Roman"/>
      <family val="1"/>
      <charset val="204"/>
    </font>
    <font>
      <i/>
      <sz val="15"/>
      <color indexed="8"/>
      <name val="Arial"/>
      <family val="2"/>
      <charset val="204"/>
    </font>
    <font>
      <i/>
      <sz val="14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7" fillId="0" borderId="4" xfId="0" applyNumberFormat="1" applyFont="1" applyBorder="1"/>
    <xf numFmtId="9" fontId="17" fillId="0" borderId="5" xfId="0" applyNumberFormat="1" applyFont="1" applyBorder="1"/>
    <xf numFmtId="0" fontId="18" fillId="0" borderId="6" xfId="0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 applyBorder="1"/>
    <xf numFmtId="2" fontId="0" fillId="0" borderId="10" xfId="0" applyNumberFormat="1" applyBorder="1"/>
    <xf numFmtId="0" fontId="18" fillId="0" borderId="11" xfId="0" applyFont="1" applyFill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" fontId="20" fillId="4" borderId="12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/>
    </xf>
    <xf numFmtId="4" fontId="20" fillId="4" borderId="14" xfId="0" applyNumberFormat="1" applyFont="1" applyFill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2" fontId="0" fillId="0" borderId="18" xfId="0" applyNumberFormat="1" applyBorder="1"/>
    <xf numFmtId="0" fontId="18" fillId="0" borderId="19" xfId="0" applyFont="1" applyFill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165" fontId="19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5" fontId="20" fillId="0" borderId="25" xfId="0" applyNumberFormat="1" applyFont="1" applyBorder="1" applyAlignment="1">
      <alignment horizontal="center" vertical="center"/>
    </xf>
    <xf numFmtId="2" fontId="0" fillId="0" borderId="5" xfId="0" applyNumberFormat="1" applyBorder="1"/>
    <xf numFmtId="0" fontId="23" fillId="0" borderId="11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/>
    </xf>
    <xf numFmtId="4" fontId="20" fillId="4" borderId="26" xfId="0" applyNumberFormat="1" applyFont="1" applyFill="1" applyBorder="1" applyAlignment="1">
      <alignment horizontal="center" vertical="center"/>
    </xf>
    <xf numFmtId="4" fontId="20" fillId="4" borderId="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/>
    </xf>
    <xf numFmtId="2" fontId="0" fillId="0" borderId="0" xfId="0" applyNumberFormat="1"/>
    <xf numFmtId="0" fontId="23" fillId="0" borderId="19" xfId="0" applyFont="1" applyFill="1" applyBorder="1" applyAlignment="1">
      <alignment horizontal="center" vertical="center" wrapText="1"/>
    </xf>
    <xf numFmtId="165" fontId="20" fillId="3" borderId="12" xfId="0" applyNumberFormat="1" applyFont="1" applyFill="1" applyBorder="1" applyAlignment="1">
      <alignment horizontal="center" vertical="center"/>
    </xf>
    <xf numFmtId="165" fontId="20" fillId="3" borderId="14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165" fontId="21" fillId="0" borderId="15" xfId="0" applyNumberFormat="1" applyFont="1" applyBorder="1" applyAlignment="1">
      <alignment horizontal="center" vertical="center"/>
    </xf>
    <xf numFmtId="165" fontId="21" fillId="0" borderId="25" xfId="0" applyNumberFormat="1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2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/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19" fillId="2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BreakPreview" topLeftCell="A50" zoomScale="60" zoomScaleNormal="100" workbookViewId="0">
      <selection activeCell="E84" sqref="A6:E84"/>
    </sheetView>
  </sheetViews>
  <sheetFormatPr defaultRowHeight="15" x14ac:dyDescent="0.25"/>
  <cols>
    <col min="1" max="1" width="74.85546875" customWidth="1"/>
    <col min="2" max="2" width="21.28515625" customWidth="1"/>
    <col min="3" max="3" width="12.7109375" customWidth="1"/>
    <col min="4" max="4" width="21.85546875" customWidth="1"/>
    <col min="5" max="5" width="21.140625" customWidth="1"/>
    <col min="6" max="9" width="9.140625" hidden="1" customWidth="1"/>
    <col min="10" max="10" width="12.85546875" hidden="1" customWidth="1"/>
    <col min="11" max="12" width="9.140625" hidden="1" customWidth="1"/>
    <col min="243" max="243" width="63" customWidth="1"/>
    <col min="244" max="244" width="17.28515625" customWidth="1"/>
    <col min="245" max="245" width="12.7109375" customWidth="1"/>
    <col min="246" max="246" width="19.42578125" customWidth="1"/>
    <col min="247" max="247" width="23" customWidth="1"/>
    <col min="254" max="255" width="11.5703125" customWidth="1"/>
    <col min="499" max="499" width="63" customWidth="1"/>
    <col min="500" max="500" width="17.28515625" customWidth="1"/>
    <col min="501" max="501" width="12.7109375" customWidth="1"/>
    <col min="502" max="502" width="19.42578125" customWidth="1"/>
    <col min="503" max="503" width="23" customWidth="1"/>
    <col min="510" max="511" width="11.5703125" customWidth="1"/>
    <col min="755" max="755" width="63" customWidth="1"/>
    <col min="756" max="756" width="17.28515625" customWidth="1"/>
    <col min="757" max="757" width="12.7109375" customWidth="1"/>
    <col min="758" max="758" width="19.42578125" customWidth="1"/>
    <col min="759" max="759" width="23" customWidth="1"/>
    <col min="766" max="767" width="11.5703125" customWidth="1"/>
    <col min="1011" max="1011" width="63" customWidth="1"/>
    <col min="1012" max="1012" width="17.28515625" customWidth="1"/>
    <col min="1013" max="1013" width="12.7109375" customWidth="1"/>
    <col min="1014" max="1014" width="19.42578125" customWidth="1"/>
    <col min="1015" max="1015" width="23" customWidth="1"/>
    <col min="1022" max="1023" width="11.5703125" customWidth="1"/>
    <col min="1267" max="1267" width="63" customWidth="1"/>
    <col min="1268" max="1268" width="17.28515625" customWidth="1"/>
    <col min="1269" max="1269" width="12.7109375" customWidth="1"/>
    <col min="1270" max="1270" width="19.42578125" customWidth="1"/>
    <col min="1271" max="1271" width="23" customWidth="1"/>
    <col min="1278" max="1279" width="11.5703125" customWidth="1"/>
    <col min="1523" max="1523" width="63" customWidth="1"/>
    <col min="1524" max="1524" width="17.28515625" customWidth="1"/>
    <col min="1525" max="1525" width="12.7109375" customWidth="1"/>
    <col min="1526" max="1526" width="19.42578125" customWidth="1"/>
    <col min="1527" max="1527" width="23" customWidth="1"/>
    <col min="1534" max="1535" width="11.5703125" customWidth="1"/>
    <col min="1779" max="1779" width="63" customWidth="1"/>
    <col min="1780" max="1780" width="17.28515625" customWidth="1"/>
    <col min="1781" max="1781" width="12.7109375" customWidth="1"/>
    <col min="1782" max="1782" width="19.42578125" customWidth="1"/>
    <col min="1783" max="1783" width="23" customWidth="1"/>
    <col min="1790" max="1791" width="11.5703125" customWidth="1"/>
    <col min="2035" max="2035" width="63" customWidth="1"/>
    <col min="2036" max="2036" width="17.28515625" customWidth="1"/>
    <col min="2037" max="2037" width="12.7109375" customWidth="1"/>
    <col min="2038" max="2038" width="19.42578125" customWidth="1"/>
    <col min="2039" max="2039" width="23" customWidth="1"/>
    <col min="2046" max="2047" width="11.5703125" customWidth="1"/>
    <col min="2291" max="2291" width="63" customWidth="1"/>
    <col min="2292" max="2292" width="17.28515625" customWidth="1"/>
    <col min="2293" max="2293" width="12.7109375" customWidth="1"/>
    <col min="2294" max="2294" width="19.42578125" customWidth="1"/>
    <col min="2295" max="2295" width="23" customWidth="1"/>
    <col min="2302" max="2303" width="11.5703125" customWidth="1"/>
    <col min="2547" max="2547" width="63" customWidth="1"/>
    <col min="2548" max="2548" width="17.28515625" customWidth="1"/>
    <col min="2549" max="2549" width="12.7109375" customWidth="1"/>
    <col min="2550" max="2550" width="19.42578125" customWidth="1"/>
    <col min="2551" max="2551" width="23" customWidth="1"/>
    <col min="2558" max="2559" width="11.5703125" customWidth="1"/>
    <col min="2803" max="2803" width="63" customWidth="1"/>
    <col min="2804" max="2804" width="17.28515625" customWidth="1"/>
    <col min="2805" max="2805" width="12.7109375" customWidth="1"/>
    <col min="2806" max="2806" width="19.42578125" customWidth="1"/>
    <col min="2807" max="2807" width="23" customWidth="1"/>
    <col min="2814" max="2815" width="11.5703125" customWidth="1"/>
    <col min="3059" max="3059" width="63" customWidth="1"/>
    <col min="3060" max="3060" width="17.28515625" customWidth="1"/>
    <col min="3061" max="3061" width="12.7109375" customWidth="1"/>
    <col min="3062" max="3062" width="19.42578125" customWidth="1"/>
    <col min="3063" max="3063" width="23" customWidth="1"/>
    <col min="3070" max="3071" width="11.5703125" customWidth="1"/>
    <col min="3315" max="3315" width="63" customWidth="1"/>
    <col min="3316" max="3316" width="17.28515625" customWidth="1"/>
    <col min="3317" max="3317" width="12.7109375" customWidth="1"/>
    <col min="3318" max="3318" width="19.42578125" customWidth="1"/>
    <col min="3319" max="3319" width="23" customWidth="1"/>
    <col min="3326" max="3327" width="11.5703125" customWidth="1"/>
    <col min="3571" max="3571" width="63" customWidth="1"/>
    <col min="3572" max="3572" width="17.28515625" customWidth="1"/>
    <col min="3573" max="3573" width="12.7109375" customWidth="1"/>
    <col min="3574" max="3574" width="19.42578125" customWidth="1"/>
    <col min="3575" max="3575" width="23" customWidth="1"/>
    <col min="3582" max="3583" width="11.5703125" customWidth="1"/>
    <col min="3827" max="3827" width="63" customWidth="1"/>
    <col min="3828" max="3828" width="17.28515625" customWidth="1"/>
    <col min="3829" max="3829" width="12.7109375" customWidth="1"/>
    <col min="3830" max="3830" width="19.42578125" customWidth="1"/>
    <col min="3831" max="3831" width="23" customWidth="1"/>
    <col min="3838" max="3839" width="11.5703125" customWidth="1"/>
    <col min="4083" max="4083" width="63" customWidth="1"/>
    <col min="4084" max="4084" width="17.28515625" customWidth="1"/>
    <col min="4085" max="4085" width="12.7109375" customWidth="1"/>
    <col min="4086" max="4086" width="19.42578125" customWidth="1"/>
    <col min="4087" max="4087" width="23" customWidth="1"/>
    <col min="4094" max="4095" width="11.5703125" customWidth="1"/>
    <col min="4339" max="4339" width="63" customWidth="1"/>
    <col min="4340" max="4340" width="17.28515625" customWidth="1"/>
    <col min="4341" max="4341" width="12.7109375" customWidth="1"/>
    <col min="4342" max="4342" width="19.42578125" customWidth="1"/>
    <col min="4343" max="4343" width="23" customWidth="1"/>
    <col min="4350" max="4351" width="11.5703125" customWidth="1"/>
    <col min="4595" max="4595" width="63" customWidth="1"/>
    <col min="4596" max="4596" width="17.28515625" customWidth="1"/>
    <col min="4597" max="4597" width="12.7109375" customWidth="1"/>
    <col min="4598" max="4598" width="19.42578125" customWidth="1"/>
    <col min="4599" max="4599" width="23" customWidth="1"/>
    <col min="4606" max="4607" width="11.5703125" customWidth="1"/>
    <col min="4851" max="4851" width="63" customWidth="1"/>
    <col min="4852" max="4852" width="17.28515625" customWidth="1"/>
    <col min="4853" max="4853" width="12.7109375" customWidth="1"/>
    <col min="4854" max="4854" width="19.42578125" customWidth="1"/>
    <col min="4855" max="4855" width="23" customWidth="1"/>
    <col min="4862" max="4863" width="11.5703125" customWidth="1"/>
    <col min="5107" max="5107" width="63" customWidth="1"/>
    <col min="5108" max="5108" width="17.28515625" customWidth="1"/>
    <col min="5109" max="5109" width="12.7109375" customWidth="1"/>
    <col min="5110" max="5110" width="19.42578125" customWidth="1"/>
    <col min="5111" max="5111" width="23" customWidth="1"/>
    <col min="5118" max="5119" width="11.5703125" customWidth="1"/>
    <col min="5363" max="5363" width="63" customWidth="1"/>
    <col min="5364" max="5364" width="17.28515625" customWidth="1"/>
    <col min="5365" max="5365" width="12.7109375" customWidth="1"/>
    <col min="5366" max="5366" width="19.42578125" customWidth="1"/>
    <col min="5367" max="5367" width="23" customWidth="1"/>
    <col min="5374" max="5375" width="11.5703125" customWidth="1"/>
    <col min="5619" max="5619" width="63" customWidth="1"/>
    <col min="5620" max="5620" width="17.28515625" customWidth="1"/>
    <col min="5621" max="5621" width="12.7109375" customWidth="1"/>
    <col min="5622" max="5622" width="19.42578125" customWidth="1"/>
    <col min="5623" max="5623" width="23" customWidth="1"/>
    <col min="5630" max="5631" width="11.5703125" customWidth="1"/>
    <col min="5875" max="5875" width="63" customWidth="1"/>
    <col min="5876" max="5876" width="17.28515625" customWidth="1"/>
    <col min="5877" max="5877" width="12.7109375" customWidth="1"/>
    <col min="5878" max="5878" width="19.42578125" customWidth="1"/>
    <col min="5879" max="5879" width="23" customWidth="1"/>
    <col min="5886" max="5887" width="11.5703125" customWidth="1"/>
    <col min="6131" max="6131" width="63" customWidth="1"/>
    <col min="6132" max="6132" width="17.28515625" customWidth="1"/>
    <col min="6133" max="6133" width="12.7109375" customWidth="1"/>
    <col min="6134" max="6134" width="19.42578125" customWidth="1"/>
    <col min="6135" max="6135" width="23" customWidth="1"/>
    <col min="6142" max="6143" width="11.5703125" customWidth="1"/>
    <col min="6387" max="6387" width="63" customWidth="1"/>
    <col min="6388" max="6388" width="17.28515625" customWidth="1"/>
    <col min="6389" max="6389" width="12.7109375" customWidth="1"/>
    <col min="6390" max="6390" width="19.42578125" customWidth="1"/>
    <col min="6391" max="6391" width="23" customWidth="1"/>
    <col min="6398" max="6399" width="11.5703125" customWidth="1"/>
    <col min="6643" max="6643" width="63" customWidth="1"/>
    <col min="6644" max="6644" width="17.28515625" customWidth="1"/>
    <col min="6645" max="6645" width="12.7109375" customWidth="1"/>
    <col min="6646" max="6646" width="19.42578125" customWidth="1"/>
    <col min="6647" max="6647" width="23" customWidth="1"/>
    <col min="6654" max="6655" width="11.5703125" customWidth="1"/>
    <col min="6899" max="6899" width="63" customWidth="1"/>
    <col min="6900" max="6900" width="17.28515625" customWidth="1"/>
    <col min="6901" max="6901" width="12.7109375" customWidth="1"/>
    <col min="6902" max="6902" width="19.42578125" customWidth="1"/>
    <col min="6903" max="6903" width="23" customWidth="1"/>
    <col min="6910" max="6911" width="11.5703125" customWidth="1"/>
    <col min="7155" max="7155" width="63" customWidth="1"/>
    <col min="7156" max="7156" width="17.28515625" customWidth="1"/>
    <col min="7157" max="7157" width="12.7109375" customWidth="1"/>
    <col min="7158" max="7158" width="19.42578125" customWidth="1"/>
    <col min="7159" max="7159" width="23" customWidth="1"/>
    <col min="7166" max="7167" width="11.5703125" customWidth="1"/>
    <col min="7411" max="7411" width="63" customWidth="1"/>
    <col min="7412" max="7412" width="17.28515625" customWidth="1"/>
    <col min="7413" max="7413" width="12.7109375" customWidth="1"/>
    <col min="7414" max="7414" width="19.42578125" customWidth="1"/>
    <col min="7415" max="7415" width="23" customWidth="1"/>
    <col min="7422" max="7423" width="11.5703125" customWidth="1"/>
    <col min="7667" max="7667" width="63" customWidth="1"/>
    <col min="7668" max="7668" width="17.28515625" customWidth="1"/>
    <col min="7669" max="7669" width="12.7109375" customWidth="1"/>
    <col min="7670" max="7670" width="19.42578125" customWidth="1"/>
    <col min="7671" max="7671" width="23" customWidth="1"/>
    <col min="7678" max="7679" width="11.5703125" customWidth="1"/>
    <col min="7923" max="7923" width="63" customWidth="1"/>
    <col min="7924" max="7924" width="17.28515625" customWidth="1"/>
    <col min="7925" max="7925" width="12.7109375" customWidth="1"/>
    <col min="7926" max="7926" width="19.42578125" customWidth="1"/>
    <col min="7927" max="7927" width="23" customWidth="1"/>
    <col min="7934" max="7935" width="11.5703125" customWidth="1"/>
    <col min="8179" max="8179" width="63" customWidth="1"/>
    <col min="8180" max="8180" width="17.28515625" customWidth="1"/>
    <col min="8181" max="8181" width="12.7109375" customWidth="1"/>
    <col min="8182" max="8182" width="19.42578125" customWidth="1"/>
    <col min="8183" max="8183" width="23" customWidth="1"/>
    <col min="8190" max="8191" width="11.5703125" customWidth="1"/>
    <col min="8435" max="8435" width="63" customWidth="1"/>
    <col min="8436" max="8436" width="17.28515625" customWidth="1"/>
    <col min="8437" max="8437" width="12.7109375" customWidth="1"/>
    <col min="8438" max="8438" width="19.42578125" customWidth="1"/>
    <col min="8439" max="8439" width="23" customWidth="1"/>
    <col min="8446" max="8447" width="11.5703125" customWidth="1"/>
    <col min="8691" max="8691" width="63" customWidth="1"/>
    <col min="8692" max="8692" width="17.28515625" customWidth="1"/>
    <col min="8693" max="8693" width="12.7109375" customWidth="1"/>
    <col min="8694" max="8694" width="19.42578125" customWidth="1"/>
    <col min="8695" max="8695" width="23" customWidth="1"/>
    <col min="8702" max="8703" width="11.5703125" customWidth="1"/>
    <col min="8947" max="8947" width="63" customWidth="1"/>
    <col min="8948" max="8948" width="17.28515625" customWidth="1"/>
    <col min="8949" max="8949" width="12.7109375" customWidth="1"/>
    <col min="8950" max="8950" width="19.42578125" customWidth="1"/>
    <col min="8951" max="8951" width="23" customWidth="1"/>
    <col min="8958" max="8959" width="11.5703125" customWidth="1"/>
    <col min="9203" max="9203" width="63" customWidth="1"/>
    <col min="9204" max="9204" width="17.28515625" customWidth="1"/>
    <col min="9205" max="9205" width="12.7109375" customWidth="1"/>
    <col min="9206" max="9206" width="19.42578125" customWidth="1"/>
    <col min="9207" max="9207" width="23" customWidth="1"/>
    <col min="9214" max="9215" width="11.5703125" customWidth="1"/>
    <col min="9459" max="9459" width="63" customWidth="1"/>
    <col min="9460" max="9460" width="17.28515625" customWidth="1"/>
    <col min="9461" max="9461" width="12.7109375" customWidth="1"/>
    <col min="9462" max="9462" width="19.42578125" customWidth="1"/>
    <col min="9463" max="9463" width="23" customWidth="1"/>
    <col min="9470" max="9471" width="11.5703125" customWidth="1"/>
    <col min="9715" max="9715" width="63" customWidth="1"/>
    <col min="9716" max="9716" width="17.28515625" customWidth="1"/>
    <col min="9717" max="9717" width="12.7109375" customWidth="1"/>
    <col min="9718" max="9718" width="19.42578125" customWidth="1"/>
    <col min="9719" max="9719" width="23" customWidth="1"/>
    <col min="9726" max="9727" width="11.5703125" customWidth="1"/>
    <col min="9971" max="9971" width="63" customWidth="1"/>
    <col min="9972" max="9972" width="17.28515625" customWidth="1"/>
    <col min="9973" max="9973" width="12.7109375" customWidth="1"/>
    <col min="9974" max="9974" width="19.42578125" customWidth="1"/>
    <col min="9975" max="9975" width="23" customWidth="1"/>
    <col min="9982" max="9983" width="11.5703125" customWidth="1"/>
    <col min="10227" max="10227" width="63" customWidth="1"/>
    <col min="10228" max="10228" width="17.28515625" customWidth="1"/>
    <col min="10229" max="10229" width="12.7109375" customWidth="1"/>
    <col min="10230" max="10230" width="19.42578125" customWidth="1"/>
    <col min="10231" max="10231" width="23" customWidth="1"/>
    <col min="10238" max="10239" width="11.5703125" customWidth="1"/>
    <col min="10483" max="10483" width="63" customWidth="1"/>
    <col min="10484" max="10484" width="17.28515625" customWidth="1"/>
    <col min="10485" max="10485" width="12.7109375" customWidth="1"/>
    <col min="10486" max="10486" width="19.42578125" customWidth="1"/>
    <col min="10487" max="10487" width="23" customWidth="1"/>
    <col min="10494" max="10495" width="11.5703125" customWidth="1"/>
    <col min="10739" max="10739" width="63" customWidth="1"/>
    <col min="10740" max="10740" width="17.28515625" customWidth="1"/>
    <col min="10741" max="10741" width="12.7109375" customWidth="1"/>
    <col min="10742" max="10742" width="19.42578125" customWidth="1"/>
    <col min="10743" max="10743" width="23" customWidth="1"/>
    <col min="10750" max="10751" width="11.5703125" customWidth="1"/>
    <col min="10995" max="10995" width="63" customWidth="1"/>
    <col min="10996" max="10996" width="17.28515625" customWidth="1"/>
    <col min="10997" max="10997" width="12.7109375" customWidth="1"/>
    <col min="10998" max="10998" width="19.42578125" customWidth="1"/>
    <col min="10999" max="10999" width="23" customWidth="1"/>
    <col min="11006" max="11007" width="11.5703125" customWidth="1"/>
    <col min="11251" max="11251" width="63" customWidth="1"/>
    <col min="11252" max="11252" width="17.28515625" customWidth="1"/>
    <col min="11253" max="11253" width="12.7109375" customWidth="1"/>
    <col min="11254" max="11254" width="19.42578125" customWidth="1"/>
    <col min="11255" max="11255" width="23" customWidth="1"/>
    <col min="11262" max="11263" width="11.5703125" customWidth="1"/>
    <col min="11507" max="11507" width="63" customWidth="1"/>
    <col min="11508" max="11508" width="17.28515625" customWidth="1"/>
    <col min="11509" max="11509" width="12.7109375" customWidth="1"/>
    <col min="11510" max="11510" width="19.42578125" customWidth="1"/>
    <col min="11511" max="11511" width="23" customWidth="1"/>
    <col min="11518" max="11519" width="11.5703125" customWidth="1"/>
    <col min="11763" max="11763" width="63" customWidth="1"/>
    <col min="11764" max="11764" width="17.28515625" customWidth="1"/>
    <col min="11765" max="11765" width="12.7109375" customWidth="1"/>
    <col min="11766" max="11766" width="19.42578125" customWidth="1"/>
    <col min="11767" max="11767" width="23" customWidth="1"/>
    <col min="11774" max="11775" width="11.5703125" customWidth="1"/>
    <col min="12019" max="12019" width="63" customWidth="1"/>
    <col min="12020" max="12020" width="17.28515625" customWidth="1"/>
    <col min="12021" max="12021" width="12.7109375" customWidth="1"/>
    <col min="12022" max="12022" width="19.42578125" customWidth="1"/>
    <col min="12023" max="12023" width="23" customWidth="1"/>
    <col min="12030" max="12031" width="11.5703125" customWidth="1"/>
    <col min="12275" max="12275" width="63" customWidth="1"/>
    <col min="12276" max="12276" width="17.28515625" customWidth="1"/>
    <col min="12277" max="12277" width="12.7109375" customWidth="1"/>
    <col min="12278" max="12278" width="19.42578125" customWidth="1"/>
    <col min="12279" max="12279" width="23" customWidth="1"/>
    <col min="12286" max="12287" width="11.5703125" customWidth="1"/>
    <col min="12531" max="12531" width="63" customWidth="1"/>
    <col min="12532" max="12532" width="17.28515625" customWidth="1"/>
    <col min="12533" max="12533" width="12.7109375" customWidth="1"/>
    <col min="12534" max="12534" width="19.42578125" customWidth="1"/>
    <col min="12535" max="12535" width="23" customWidth="1"/>
    <col min="12542" max="12543" width="11.5703125" customWidth="1"/>
    <col min="12787" max="12787" width="63" customWidth="1"/>
    <col min="12788" max="12788" width="17.28515625" customWidth="1"/>
    <col min="12789" max="12789" width="12.7109375" customWidth="1"/>
    <col min="12790" max="12790" width="19.42578125" customWidth="1"/>
    <col min="12791" max="12791" width="23" customWidth="1"/>
    <col min="12798" max="12799" width="11.5703125" customWidth="1"/>
    <col min="13043" max="13043" width="63" customWidth="1"/>
    <col min="13044" max="13044" width="17.28515625" customWidth="1"/>
    <col min="13045" max="13045" width="12.7109375" customWidth="1"/>
    <col min="13046" max="13046" width="19.42578125" customWidth="1"/>
    <col min="13047" max="13047" width="23" customWidth="1"/>
    <col min="13054" max="13055" width="11.5703125" customWidth="1"/>
    <col min="13299" max="13299" width="63" customWidth="1"/>
    <col min="13300" max="13300" width="17.28515625" customWidth="1"/>
    <col min="13301" max="13301" width="12.7109375" customWidth="1"/>
    <col min="13302" max="13302" width="19.42578125" customWidth="1"/>
    <col min="13303" max="13303" width="23" customWidth="1"/>
    <col min="13310" max="13311" width="11.5703125" customWidth="1"/>
    <col min="13555" max="13555" width="63" customWidth="1"/>
    <col min="13556" max="13556" width="17.28515625" customWidth="1"/>
    <col min="13557" max="13557" width="12.7109375" customWidth="1"/>
    <col min="13558" max="13558" width="19.42578125" customWidth="1"/>
    <col min="13559" max="13559" width="23" customWidth="1"/>
    <col min="13566" max="13567" width="11.5703125" customWidth="1"/>
    <col min="13811" max="13811" width="63" customWidth="1"/>
    <col min="13812" max="13812" width="17.28515625" customWidth="1"/>
    <col min="13813" max="13813" width="12.7109375" customWidth="1"/>
    <col min="13814" max="13814" width="19.42578125" customWidth="1"/>
    <col min="13815" max="13815" width="23" customWidth="1"/>
    <col min="13822" max="13823" width="11.5703125" customWidth="1"/>
    <col min="14067" max="14067" width="63" customWidth="1"/>
    <col min="14068" max="14068" width="17.28515625" customWidth="1"/>
    <col min="14069" max="14069" width="12.7109375" customWidth="1"/>
    <col min="14070" max="14070" width="19.42578125" customWidth="1"/>
    <col min="14071" max="14071" width="23" customWidth="1"/>
    <col min="14078" max="14079" width="11.5703125" customWidth="1"/>
    <col min="14323" max="14323" width="63" customWidth="1"/>
    <col min="14324" max="14324" width="17.28515625" customWidth="1"/>
    <col min="14325" max="14325" width="12.7109375" customWidth="1"/>
    <col min="14326" max="14326" width="19.42578125" customWidth="1"/>
    <col min="14327" max="14327" width="23" customWidth="1"/>
    <col min="14334" max="14335" width="11.5703125" customWidth="1"/>
    <col min="14579" max="14579" width="63" customWidth="1"/>
    <col min="14580" max="14580" width="17.28515625" customWidth="1"/>
    <col min="14581" max="14581" width="12.7109375" customWidth="1"/>
    <col min="14582" max="14582" width="19.42578125" customWidth="1"/>
    <col min="14583" max="14583" width="23" customWidth="1"/>
    <col min="14590" max="14591" width="11.5703125" customWidth="1"/>
    <col min="14835" max="14835" width="63" customWidth="1"/>
    <col min="14836" max="14836" width="17.28515625" customWidth="1"/>
    <col min="14837" max="14837" width="12.7109375" customWidth="1"/>
    <col min="14838" max="14838" width="19.42578125" customWidth="1"/>
    <col min="14839" max="14839" width="23" customWidth="1"/>
    <col min="14846" max="14847" width="11.5703125" customWidth="1"/>
    <col min="15091" max="15091" width="63" customWidth="1"/>
    <col min="15092" max="15092" width="17.28515625" customWidth="1"/>
    <col min="15093" max="15093" width="12.7109375" customWidth="1"/>
    <col min="15094" max="15094" width="19.42578125" customWidth="1"/>
    <col min="15095" max="15095" width="23" customWidth="1"/>
    <col min="15102" max="15103" width="11.5703125" customWidth="1"/>
    <col min="15347" max="15347" width="63" customWidth="1"/>
    <col min="15348" max="15348" width="17.28515625" customWidth="1"/>
    <col min="15349" max="15349" width="12.7109375" customWidth="1"/>
    <col min="15350" max="15350" width="19.42578125" customWidth="1"/>
    <col min="15351" max="15351" width="23" customWidth="1"/>
    <col min="15358" max="15359" width="11.5703125" customWidth="1"/>
    <col min="15603" max="15603" width="63" customWidth="1"/>
    <col min="15604" max="15604" width="17.28515625" customWidth="1"/>
    <col min="15605" max="15605" width="12.7109375" customWidth="1"/>
    <col min="15606" max="15606" width="19.42578125" customWidth="1"/>
    <col min="15607" max="15607" width="23" customWidth="1"/>
    <col min="15614" max="15615" width="11.5703125" customWidth="1"/>
    <col min="15859" max="15859" width="63" customWidth="1"/>
    <col min="15860" max="15860" width="17.28515625" customWidth="1"/>
    <col min="15861" max="15861" width="12.7109375" customWidth="1"/>
    <col min="15862" max="15862" width="19.42578125" customWidth="1"/>
    <col min="15863" max="15863" width="23" customWidth="1"/>
    <col min="15870" max="15871" width="11.5703125" customWidth="1"/>
    <col min="16115" max="16115" width="63" customWidth="1"/>
    <col min="16116" max="16116" width="17.28515625" customWidth="1"/>
    <col min="16117" max="16117" width="12.7109375" customWidth="1"/>
    <col min="16118" max="16118" width="19.42578125" customWidth="1"/>
    <col min="16119" max="16119" width="23" customWidth="1"/>
    <col min="16126" max="16127" width="11.5703125" customWidth="1"/>
  </cols>
  <sheetData>
    <row r="1" spans="1:13" ht="16.5" hidden="1" customHeight="1" x14ac:dyDescent="0.35">
      <c r="A1" s="1"/>
      <c r="B1" s="1"/>
      <c r="C1" s="2"/>
      <c r="D1" s="3" t="s">
        <v>0</v>
      </c>
    </row>
    <row r="2" spans="1:13" ht="16.5" hidden="1" customHeight="1" x14ac:dyDescent="0.35">
      <c r="A2" s="4"/>
      <c r="B2" s="4"/>
      <c r="C2" s="5"/>
      <c r="D2" s="3"/>
    </row>
    <row r="3" spans="1:13" ht="19.5" hidden="1" customHeight="1" x14ac:dyDescent="0.25">
      <c r="A3" s="6"/>
      <c r="B3" s="6"/>
      <c r="C3" s="5"/>
      <c r="D3" s="7" t="s">
        <v>1</v>
      </c>
    </row>
    <row r="4" spans="1:13" ht="19.5" hidden="1" customHeight="1" x14ac:dyDescent="0.35">
      <c r="A4" s="8"/>
      <c r="B4" s="8"/>
      <c r="C4" s="8" t="s">
        <v>2</v>
      </c>
      <c r="D4" s="9" t="s">
        <v>3</v>
      </c>
    </row>
    <row r="5" spans="1:13" ht="19.5" hidden="1" customHeight="1" x14ac:dyDescent="0.35">
      <c r="A5" s="8"/>
      <c r="B5" s="8"/>
      <c r="C5" s="8"/>
      <c r="D5" s="9"/>
    </row>
    <row r="6" spans="1:13" ht="25.5" customHeight="1" x14ac:dyDescent="0.25">
      <c r="A6" s="10" t="s">
        <v>4</v>
      </c>
      <c r="B6" s="10"/>
      <c r="C6" s="10"/>
      <c r="D6" s="10"/>
      <c r="E6" s="10"/>
    </row>
    <row r="7" spans="1:13" ht="21" customHeight="1" x14ac:dyDescent="0.25">
      <c r="A7" s="11" t="s">
        <v>5</v>
      </c>
      <c r="B7" s="11"/>
      <c r="C7" s="11"/>
      <c r="D7" s="11"/>
      <c r="E7" s="11"/>
    </row>
    <row r="8" spans="1:13" ht="21" customHeight="1" x14ac:dyDescent="0.25">
      <c r="A8" s="11" t="s">
        <v>6</v>
      </c>
      <c r="B8" s="11"/>
      <c r="C8" s="11"/>
      <c r="D8" s="11"/>
      <c r="E8" s="11"/>
    </row>
    <row r="9" spans="1:13" ht="21" customHeight="1" x14ac:dyDescent="0.25">
      <c r="A9" s="11" t="s">
        <v>7</v>
      </c>
      <c r="B9" s="11"/>
      <c r="C9" s="11"/>
      <c r="D9" s="11"/>
      <c r="E9" s="11"/>
    </row>
    <row r="10" spans="1:13" ht="10.5" customHeight="1" thickBot="1" x14ac:dyDescent="0.3">
      <c r="A10" s="12"/>
      <c r="B10" s="12"/>
      <c r="C10" s="12"/>
    </row>
    <row r="11" spans="1:13" ht="20.25" hidden="1" customHeight="1" x14ac:dyDescent="0.3">
      <c r="A11" s="13"/>
      <c r="B11" s="13"/>
      <c r="C11" s="13"/>
      <c r="D11" t="s">
        <v>8</v>
      </c>
    </row>
    <row r="12" spans="1:13" ht="41.25" customHeight="1" thickBot="1" x14ac:dyDescent="0.4">
      <c r="A12" s="14" t="s">
        <v>9</v>
      </c>
      <c r="B12" s="15" t="s">
        <v>10</v>
      </c>
      <c r="C12" s="16" t="s">
        <v>11</v>
      </c>
      <c r="D12" s="17" t="s">
        <v>12</v>
      </c>
      <c r="E12" s="18" t="s">
        <v>13</v>
      </c>
      <c r="H12" s="19">
        <v>0.05</v>
      </c>
      <c r="I12" s="20">
        <v>0.15</v>
      </c>
    </row>
    <row r="13" spans="1:13" ht="19.5" x14ac:dyDescent="0.25">
      <c r="A13" s="21" t="s">
        <v>14</v>
      </c>
      <c r="B13" s="22" t="s">
        <v>15</v>
      </c>
      <c r="C13" s="23">
        <v>1</v>
      </c>
      <c r="D13" s="24">
        <v>359.03999999999996</v>
      </c>
      <c r="E13" s="25">
        <f>D13*1.2</f>
        <v>430.84799999999996</v>
      </c>
      <c r="F13" s="26" t="e">
        <f>D13-#REF!</f>
        <v>#REF!</v>
      </c>
      <c r="G13" t="e">
        <f>F13/#REF!*100</f>
        <v>#REF!</v>
      </c>
      <c r="H13" s="27" t="e">
        <f>#REF!*105%</f>
        <v>#REF!</v>
      </c>
      <c r="I13" s="28" t="e">
        <f>#REF!*1.15</f>
        <v>#REF!</v>
      </c>
      <c r="M13" s="26"/>
    </row>
    <row r="14" spans="1:13" ht="19.5" x14ac:dyDescent="0.25">
      <c r="A14" s="29"/>
      <c r="B14" s="30" t="s">
        <v>16</v>
      </c>
      <c r="C14" s="31"/>
      <c r="D14" s="33">
        <v>430.95</v>
      </c>
      <c r="E14" s="34">
        <f t="shared" ref="E14:E63" si="0">D14*1.2</f>
        <v>517.14</v>
      </c>
      <c r="F14" s="26" t="e">
        <f>D14-#REF!</f>
        <v>#REF!</v>
      </c>
      <c r="G14" t="e">
        <f>F14/#REF!*100</f>
        <v>#REF!</v>
      </c>
      <c r="H14" s="27" t="e">
        <f>#REF!*105%</f>
        <v>#REF!</v>
      </c>
      <c r="I14" s="28" t="e">
        <f>#REF!*1.15</f>
        <v>#REF!</v>
      </c>
      <c r="M14" s="26"/>
    </row>
    <row r="15" spans="1:13" ht="19.5" x14ac:dyDescent="0.25">
      <c r="A15" s="29"/>
      <c r="B15" s="30" t="s">
        <v>17</v>
      </c>
      <c r="C15" s="35"/>
      <c r="D15" s="33">
        <v>466.73500000000001</v>
      </c>
      <c r="E15" s="34">
        <f t="shared" si="0"/>
        <v>560.08199999999999</v>
      </c>
      <c r="F15" s="26" t="e">
        <f>D15-#REF!</f>
        <v>#REF!</v>
      </c>
      <c r="G15" t="e">
        <f>F15/#REF!*100</f>
        <v>#REF!</v>
      </c>
      <c r="H15" s="27" t="e">
        <f>#REF!*105%</f>
        <v>#REF!</v>
      </c>
      <c r="I15" s="28" t="e">
        <f>#REF!*1.15</f>
        <v>#REF!</v>
      </c>
      <c r="M15" s="26"/>
    </row>
    <row r="16" spans="1:13" ht="19.5" x14ac:dyDescent="0.25">
      <c r="A16" s="29"/>
      <c r="B16" s="110" t="s">
        <v>15</v>
      </c>
      <c r="C16" s="36">
        <v>2</v>
      </c>
      <c r="D16" s="38">
        <v>299.2</v>
      </c>
      <c r="E16" s="39">
        <f t="shared" si="0"/>
        <v>359.03999999999996</v>
      </c>
      <c r="F16" s="26" t="e">
        <f>D16-#REF!</f>
        <v>#REF!</v>
      </c>
      <c r="G16" t="e">
        <f>F16/#REF!*100</f>
        <v>#REF!</v>
      </c>
      <c r="H16" s="27" t="e">
        <f>#REF!*105%</f>
        <v>#REF!</v>
      </c>
      <c r="I16" s="40" t="e">
        <f>#REF!*1.15</f>
        <v>#REF!</v>
      </c>
      <c r="J16" s="37">
        <v>299.2</v>
      </c>
      <c r="K16" s="37" t="e">
        <f>#REF!*105%</f>
        <v>#REF!</v>
      </c>
      <c r="L16" s="37">
        <f>J16</f>
        <v>299.2</v>
      </c>
      <c r="M16" s="26"/>
    </row>
    <row r="17" spans="1:13" ht="20.25" x14ac:dyDescent="0.25">
      <c r="A17" s="29"/>
      <c r="B17" s="30" t="s">
        <v>16</v>
      </c>
      <c r="C17" s="31"/>
      <c r="D17" s="33">
        <v>359.03999999999996</v>
      </c>
      <c r="E17" s="34">
        <f t="shared" si="0"/>
        <v>430.84799999999996</v>
      </c>
      <c r="F17" s="26" t="e">
        <f>D17-#REF!</f>
        <v>#REF!</v>
      </c>
      <c r="G17" t="e">
        <f>F17/#REF!*100</f>
        <v>#REF!</v>
      </c>
      <c r="H17" s="27" t="e">
        <f>#REF!*105%</f>
        <v>#REF!</v>
      </c>
      <c r="I17" s="28" t="e">
        <f>#REF!*1.15</f>
        <v>#REF!</v>
      </c>
      <c r="J17" s="41">
        <f>J16*1.2</f>
        <v>359.03999999999996</v>
      </c>
      <c r="K17" t="e">
        <f>#REF!*105%</f>
        <v>#REF!</v>
      </c>
      <c r="L17" s="32">
        <f>L16*1.2</f>
        <v>359.03999999999996</v>
      </c>
      <c r="M17" s="26"/>
    </row>
    <row r="18" spans="1:13" ht="20.25" x14ac:dyDescent="0.25">
      <c r="A18" s="29"/>
      <c r="B18" s="30" t="s">
        <v>17</v>
      </c>
      <c r="C18" s="35"/>
      <c r="D18" s="33">
        <v>388.96000000000004</v>
      </c>
      <c r="E18" s="34">
        <f t="shared" si="0"/>
        <v>466.75200000000001</v>
      </c>
      <c r="F18" s="26" t="e">
        <f>D18-#REF!</f>
        <v>#REF!</v>
      </c>
      <c r="G18" t="e">
        <f>F18/#REF!*100</f>
        <v>#REF!</v>
      </c>
      <c r="H18" s="27" t="e">
        <f>#REF!*105%</f>
        <v>#REF!</v>
      </c>
      <c r="I18" s="28" t="e">
        <f>#REF!*1.15</f>
        <v>#REF!</v>
      </c>
      <c r="J18" s="41">
        <f>J16*1.3</f>
        <v>388.96</v>
      </c>
      <c r="K18" t="e">
        <f>#REF!*105%</f>
        <v>#REF!</v>
      </c>
      <c r="L18" s="32">
        <f>L16*1.3</f>
        <v>388.96</v>
      </c>
      <c r="M18" s="26"/>
    </row>
    <row r="19" spans="1:13" ht="20.25" x14ac:dyDescent="0.25">
      <c r="A19" s="29"/>
      <c r="B19" s="30" t="s">
        <v>15</v>
      </c>
      <c r="C19" s="36">
        <v>3</v>
      </c>
      <c r="D19" s="33">
        <v>239.36</v>
      </c>
      <c r="E19" s="34">
        <f t="shared" si="0"/>
        <v>287.23200000000003</v>
      </c>
      <c r="F19" s="26" t="e">
        <f>D19-#REF!</f>
        <v>#REF!</v>
      </c>
      <c r="G19" t="e">
        <f>F19/#REF!*100</f>
        <v>#REF!</v>
      </c>
      <c r="H19" s="27" t="e">
        <f>#REF!*105%</f>
        <v>#REF!</v>
      </c>
      <c r="I19" s="28" t="e">
        <f>#REF!*1.15</f>
        <v>#REF!</v>
      </c>
      <c r="J19" s="41">
        <f>J16*0.8</f>
        <v>239.36</v>
      </c>
      <c r="K19" t="e">
        <f>#REF!*105%</f>
        <v>#REF!</v>
      </c>
      <c r="L19" s="32">
        <f>L16*0.8</f>
        <v>239.36</v>
      </c>
      <c r="M19" s="26"/>
    </row>
    <row r="20" spans="1:13" ht="20.25" x14ac:dyDescent="0.25">
      <c r="A20" s="29"/>
      <c r="B20" s="30" t="s">
        <v>16</v>
      </c>
      <c r="C20" s="31"/>
      <c r="D20" s="33">
        <v>287.23200000000003</v>
      </c>
      <c r="E20" s="34">
        <f t="shared" si="0"/>
        <v>344.67840000000001</v>
      </c>
      <c r="F20" s="26" t="e">
        <f>D20-#REF!</f>
        <v>#REF!</v>
      </c>
      <c r="G20" t="e">
        <f>F20/#REF!*100</f>
        <v>#REF!</v>
      </c>
      <c r="H20" s="27" t="e">
        <f>#REF!*105%</f>
        <v>#REF!</v>
      </c>
      <c r="I20" s="28" t="e">
        <f>#REF!*1.15</f>
        <v>#REF!</v>
      </c>
      <c r="J20" s="41">
        <f>J19*1.2</f>
        <v>287.23200000000003</v>
      </c>
      <c r="K20" t="e">
        <f>#REF!*105%</f>
        <v>#REF!</v>
      </c>
      <c r="L20" s="32">
        <f>L17*0.8</f>
        <v>287.23199999999997</v>
      </c>
      <c r="M20" s="26"/>
    </row>
    <row r="21" spans="1:13" ht="20.25" x14ac:dyDescent="0.25">
      <c r="A21" s="29"/>
      <c r="B21" s="30" t="s">
        <v>17</v>
      </c>
      <c r="C21" s="35"/>
      <c r="D21" s="33">
        <v>311.16800000000001</v>
      </c>
      <c r="E21" s="34">
        <f t="shared" si="0"/>
        <v>373.40159999999997</v>
      </c>
      <c r="F21" s="26" t="e">
        <f>D21-#REF!</f>
        <v>#REF!</v>
      </c>
      <c r="G21" t="e">
        <f>F21/#REF!*100</f>
        <v>#REF!</v>
      </c>
      <c r="H21" s="27" t="e">
        <f>#REF!*105%</f>
        <v>#REF!</v>
      </c>
      <c r="I21" s="28" t="e">
        <f>#REF!*1.15</f>
        <v>#REF!</v>
      </c>
      <c r="J21" s="41">
        <f>J19*1.3</f>
        <v>311.16800000000001</v>
      </c>
      <c r="K21" t="e">
        <f>#REF!*105%</f>
        <v>#REF!</v>
      </c>
      <c r="L21" s="32">
        <f>L18*0.8</f>
        <v>311.16800000000001</v>
      </c>
      <c r="M21" s="26"/>
    </row>
    <row r="22" spans="1:13" ht="20.25" x14ac:dyDescent="0.25">
      <c r="A22" s="29"/>
      <c r="B22" s="30" t="s">
        <v>15</v>
      </c>
      <c r="C22" s="36">
        <v>4</v>
      </c>
      <c r="D22" s="33">
        <v>149.6</v>
      </c>
      <c r="E22" s="34">
        <f t="shared" si="0"/>
        <v>179.51999999999998</v>
      </c>
      <c r="F22" s="26" t="e">
        <f>D22-#REF!</f>
        <v>#REF!</v>
      </c>
      <c r="G22" t="e">
        <f>F22/#REF!*100</f>
        <v>#REF!</v>
      </c>
      <c r="H22" s="27" t="e">
        <f>#REF!*105%</f>
        <v>#REF!</v>
      </c>
      <c r="I22" s="28" t="e">
        <f>#REF!*1.15</f>
        <v>#REF!</v>
      </c>
      <c r="J22" s="41">
        <f>J16*0.56</f>
        <v>167.55200000000002</v>
      </c>
      <c r="K22" t="e">
        <f>#REF!*105%</f>
        <v>#REF!</v>
      </c>
      <c r="L22" s="32">
        <f>ROUND(L16*0.5,1)</f>
        <v>149.6</v>
      </c>
      <c r="M22" s="26"/>
    </row>
    <row r="23" spans="1:13" ht="20.25" x14ac:dyDescent="0.25">
      <c r="A23" s="29"/>
      <c r="B23" s="30" t="s">
        <v>16</v>
      </c>
      <c r="C23" s="31"/>
      <c r="D23" s="33">
        <v>161.5</v>
      </c>
      <c r="E23" s="34">
        <f t="shared" si="0"/>
        <v>193.79999999999998</v>
      </c>
      <c r="F23" s="26" t="e">
        <f>D23-#REF!</f>
        <v>#REF!</v>
      </c>
      <c r="G23" t="e">
        <f>F23/#REF!*100</f>
        <v>#REF!</v>
      </c>
      <c r="H23" s="27" t="e">
        <f>#REF!*105%</f>
        <v>#REF!</v>
      </c>
      <c r="I23" s="28" t="e">
        <f>#REF!*1.15</f>
        <v>#REF!</v>
      </c>
      <c r="J23" s="41">
        <f>J22*1.2</f>
        <v>201.06240000000003</v>
      </c>
      <c r="K23" t="e">
        <f>#REF!*105%</f>
        <v>#REF!</v>
      </c>
      <c r="L23" s="32">
        <f>ROUND(L22*1.08,0.01)</f>
        <v>162</v>
      </c>
      <c r="M23" s="26"/>
    </row>
    <row r="24" spans="1:13" ht="21" thickBot="1" x14ac:dyDescent="0.3">
      <c r="A24" s="29"/>
      <c r="B24" s="30" t="s">
        <v>17</v>
      </c>
      <c r="C24" s="35"/>
      <c r="D24" s="33">
        <v>179.35</v>
      </c>
      <c r="E24" s="34">
        <f t="shared" si="0"/>
        <v>215.22</v>
      </c>
      <c r="F24" s="26" t="e">
        <f>D24-#REF!</f>
        <v>#REF!</v>
      </c>
      <c r="G24" t="e">
        <f>F24/#REF!*100</f>
        <v>#REF!</v>
      </c>
      <c r="H24" s="27" t="e">
        <f>#REF!*105%</f>
        <v>#REF!</v>
      </c>
      <c r="I24" s="42" t="e">
        <f>#REF!*1.15</f>
        <v>#REF!</v>
      </c>
      <c r="J24" s="41">
        <f>J22*1.3</f>
        <v>217.81760000000003</v>
      </c>
      <c r="K24" t="e">
        <f>#REF!*105%</f>
        <v>#REF!</v>
      </c>
      <c r="L24" s="32">
        <f>ROUND(L22*1.2,0.01)</f>
        <v>180</v>
      </c>
      <c r="M24" s="26"/>
    </row>
    <row r="25" spans="1:13" ht="20.25" x14ac:dyDescent="0.25">
      <c r="A25" s="43" t="s">
        <v>18</v>
      </c>
      <c r="B25" s="30" t="s">
        <v>15</v>
      </c>
      <c r="C25" s="31">
        <v>3</v>
      </c>
      <c r="D25" s="33">
        <v>189.23520000000005</v>
      </c>
      <c r="E25" s="44">
        <f>D25*1.2</f>
        <v>227.08224000000004</v>
      </c>
      <c r="F25" s="26"/>
      <c r="H25" s="27" t="e">
        <f>#REF!*105%</f>
        <v>#REF!</v>
      </c>
      <c r="I25" s="28"/>
      <c r="J25" s="45"/>
      <c r="L25" s="46"/>
      <c r="M25" s="26"/>
    </row>
    <row r="26" spans="1:13" ht="20.25" x14ac:dyDescent="0.25">
      <c r="A26" s="43"/>
      <c r="B26" s="30" t="s">
        <v>16</v>
      </c>
      <c r="C26" s="31"/>
      <c r="D26" s="33">
        <v>227.08224000000004</v>
      </c>
      <c r="E26" s="34">
        <f>D26*1.2</f>
        <v>272.49868800000002</v>
      </c>
      <c r="F26" s="26"/>
      <c r="H26" s="27" t="e">
        <f>#REF!*105%</f>
        <v>#REF!</v>
      </c>
      <c r="I26" s="28"/>
      <c r="J26" s="45"/>
      <c r="L26" s="46"/>
      <c r="M26" s="26"/>
    </row>
    <row r="27" spans="1:13" ht="20.25" x14ac:dyDescent="0.25">
      <c r="A27" s="43"/>
      <c r="B27" s="30" t="s">
        <v>17</v>
      </c>
      <c r="C27" s="35"/>
      <c r="D27" s="33">
        <v>246.00576000000004</v>
      </c>
      <c r="E27" s="34">
        <f t="shared" ref="E27:E30" si="1">D27*1.2</f>
        <v>295.20691200000005</v>
      </c>
      <c r="F27" s="26"/>
      <c r="H27" s="27" t="e">
        <f>#REF!*105%</f>
        <v>#REF!</v>
      </c>
      <c r="I27" s="28"/>
      <c r="J27" s="45"/>
      <c r="L27" s="46"/>
      <c r="M27" s="26"/>
    </row>
    <row r="28" spans="1:13" ht="20.25" x14ac:dyDescent="0.25">
      <c r="A28" s="43"/>
      <c r="B28" s="30" t="s">
        <v>15</v>
      </c>
      <c r="C28" s="36">
        <v>4</v>
      </c>
      <c r="D28" s="33">
        <v>110.88</v>
      </c>
      <c r="E28" s="34">
        <f t="shared" si="1"/>
        <v>133.05599999999998</v>
      </c>
      <c r="F28" s="26"/>
      <c r="H28" s="27" t="e">
        <f>#REF!*105%</f>
        <v>#REF!</v>
      </c>
      <c r="I28" s="28"/>
      <c r="J28" s="45"/>
      <c r="L28" s="46"/>
      <c r="M28" s="26"/>
    </row>
    <row r="29" spans="1:13" ht="20.25" x14ac:dyDescent="0.25">
      <c r="A29" s="43"/>
      <c r="B29" s="30" t="s">
        <v>16</v>
      </c>
      <c r="C29" s="31"/>
      <c r="D29" s="33">
        <v>127.68000000000002</v>
      </c>
      <c r="E29" s="34">
        <f t="shared" si="1"/>
        <v>153.21600000000001</v>
      </c>
      <c r="F29" s="26"/>
      <c r="H29" s="27" t="e">
        <f>#REF!*105%</f>
        <v>#REF!</v>
      </c>
      <c r="I29" s="28"/>
      <c r="J29" s="45"/>
      <c r="L29" s="46"/>
      <c r="M29" s="26"/>
    </row>
    <row r="30" spans="1:13" ht="21" thickBot="1" x14ac:dyDescent="0.3">
      <c r="A30" s="47"/>
      <c r="B30" s="48" t="s">
        <v>17</v>
      </c>
      <c r="C30" s="49"/>
      <c r="D30" s="50">
        <v>141.79200000000003</v>
      </c>
      <c r="E30" s="51">
        <f t="shared" si="1"/>
        <v>170.15040000000002</v>
      </c>
      <c r="F30" s="26"/>
      <c r="H30" s="27" t="e">
        <f>#REF!*105%</f>
        <v>#REF!</v>
      </c>
      <c r="I30" s="28"/>
      <c r="J30" s="45"/>
      <c r="L30" s="46"/>
      <c r="M30" s="26"/>
    </row>
    <row r="31" spans="1:13" ht="19.5" x14ac:dyDescent="0.25">
      <c r="A31" s="52" t="s">
        <v>19</v>
      </c>
      <c r="B31" s="53" t="s">
        <v>20</v>
      </c>
      <c r="C31" s="23">
        <v>1</v>
      </c>
      <c r="D31" s="54">
        <v>244.79999999999998</v>
      </c>
      <c r="E31" s="55">
        <f t="shared" si="0"/>
        <v>293.76</v>
      </c>
      <c r="F31" s="26" t="e">
        <f>D31-#REF!</f>
        <v>#REF!</v>
      </c>
      <c r="G31" t="e">
        <f>F31/#REF!*100</f>
        <v>#REF!</v>
      </c>
      <c r="H31" s="27" t="e">
        <f>#REF!*105%</f>
        <v>#REF!</v>
      </c>
      <c r="I31" s="56" t="e">
        <f>#REF!*1.15</f>
        <v>#REF!</v>
      </c>
    </row>
    <row r="32" spans="1:13" ht="19.5" x14ac:dyDescent="0.25">
      <c r="A32" s="57"/>
      <c r="B32" s="58" t="s">
        <v>16</v>
      </c>
      <c r="C32" s="31"/>
      <c r="D32" s="33">
        <v>293.76</v>
      </c>
      <c r="E32" s="34">
        <f t="shared" si="0"/>
        <v>352.512</v>
      </c>
      <c r="F32" s="26" t="e">
        <f>D32-#REF!</f>
        <v>#REF!</v>
      </c>
      <c r="G32" t="e">
        <f>F32/#REF!*100</f>
        <v>#REF!</v>
      </c>
      <c r="H32" s="27" t="e">
        <f>#REF!*105%</f>
        <v>#REF!</v>
      </c>
      <c r="I32" s="28" t="e">
        <f>#REF!*1.15</f>
        <v>#REF!</v>
      </c>
    </row>
    <row r="33" spans="1:12" ht="19.5" x14ac:dyDescent="0.25">
      <c r="A33" s="57"/>
      <c r="B33" s="58" t="s">
        <v>17</v>
      </c>
      <c r="C33" s="35"/>
      <c r="D33" s="33">
        <v>318.24</v>
      </c>
      <c r="E33" s="34">
        <f t="shared" si="0"/>
        <v>381.88799999999998</v>
      </c>
      <c r="F33" s="26" t="e">
        <f>D33-#REF!</f>
        <v>#REF!</v>
      </c>
      <c r="G33" t="e">
        <f>F33/#REF!*100</f>
        <v>#REF!</v>
      </c>
      <c r="H33" s="27" t="e">
        <f>#REF!*105%</f>
        <v>#REF!</v>
      </c>
      <c r="I33" s="28" t="e">
        <f>#REF!*1.15</f>
        <v>#REF!</v>
      </c>
    </row>
    <row r="34" spans="1:12" ht="19.5" x14ac:dyDescent="0.25">
      <c r="A34" s="57"/>
      <c r="B34" s="58" t="s">
        <v>20</v>
      </c>
      <c r="C34" s="36">
        <v>2</v>
      </c>
      <c r="D34" s="38">
        <v>204</v>
      </c>
      <c r="E34" s="39">
        <f t="shared" si="0"/>
        <v>244.79999999999998</v>
      </c>
      <c r="F34" s="26" t="e">
        <f>D34-#REF!</f>
        <v>#REF!</v>
      </c>
      <c r="G34" t="e">
        <f>F34/#REF!*100</f>
        <v>#REF!</v>
      </c>
      <c r="H34" s="27" t="e">
        <f>#REF!*105%</f>
        <v>#REF!</v>
      </c>
      <c r="I34" s="59" t="e">
        <f>#REF!*1.15</f>
        <v>#REF!</v>
      </c>
      <c r="J34" s="60"/>
      <c r="K34" s="60"/>
      <c r="L34" s="60"/>
    </row>
    <row r="35" spans="1:12" ht="19.5" x14ac:dyDescent="0.25">
      <c r="A35" s="57"/>
      <c r="B35" s="58" t="s">
        <v>16</v>
      </c>
      <c r="C35" s="31"/>
      <c r="D35" s="33">
        <v>244.79999999999998</v>
      </c>
      <c r="E35" s="34">
        <f t="shared" si="0"/>
        <v>293.76</v>
      </c>
      <c r="F35" s="26" t="e">
        <f>D35-#REF!</f>
        <v>#REF!</v>
      </c>
      <c r="G35" t="e">
        <f>F35/#REF!*100</f>
        <v>#REF!</v>
      </c>
      <c r="H35" s="27" t="e">
        <f>#REF!*105%</f>
        <v>#REF!</v>
      </c>
      <c r="I35" s="28" t="e">
        <f>#REF!*1.15</f>
        <v>#REF!</v>
      </c>
    </row>
    <row r="36" spans="1:12" ht="19.5" x14ac:dyDescent="0.25">
      <c r="A36" s="57"/>
      <c r="B36" s="58" t="s">
        <v>17</v>
      </c>
      <c r="C36" s="35"/>
      <c r="D36" s="33">
        <v>265.2</v>
      </c>
      <c r="E36" s="34">
        <f t="shared" si="0"/>
        <v>318.23999999999995</v>
      </c>
      <c r="F36" s="26" t="e">
        <f>D36-#REF!</f>
        <v>#REF!</v>
      </c>
      <c r="G36" t="e">
        <f>F36/#REF!*100</f>
        <v>#REF!</v>
      </c>
      <c r="H36" s="27" t="e">
        <f>#REF!*105%</f>
        <v>#REF!</v>
      </c>
      <c r="I36" s="28" t="e">
        <f>#REF!*1.15</f>
        <v>#REF!</v>
      </c>
    </row>
    <row r="37" spans="1:12" ht="19.5" x14ac:dyDescent="0.25">
      <c r="A37" s="57"/>
      <c r="B37" s="58" t="s">
        <v>20</v>
      </c>
      <c r="C37" s="36">
        <v>3</v>
      </c>
      <c r="D37" s="33">
        <v>163.19999999999999</v>
      </c>
      <c r="E37" s="34">
        <f t="shared" si="0"/>
        <v>195.83999999999997</v>
      </c>
      <c r="F37" s="26" t="e">
        <f>D37-#REF!</f>
        <v>#REF!</v>
      </c>
      <c r="G37" t="e">
        <f>F37/#REF!*100</f>
        <v>#REF!</v>
      </c>
      <c r="H37" s="27" t="e">
        <f>#REF!*105%</f>
        <v>#REF!</v>
      </c>
      <c r="I37" s="28" t="e">
        <f>#REF!*1.15</f>
        <v>#REF!</v>
      </c>
    </row>
    <row r="38" spans="1:12" ht="19.5" x14ac:dyDescent="0.25">
      <c r="A38" s="57"/>
      <c r="B38" s="58" t="s">
        <v>16</v>
      </c>
      <c r="C38" s="31"/>
      <c r="D38" s="33">
        <v>195.83999999999997</v>
      </c>
      <c r="E38" s="34">
        <f t="shared" si="0"/>
        <v>235.00799999999995</v>
      </c>
      <c r="F38" s="26" t="e">
        <f>D38-#REF!</f>
        <v>#REF!</v>
      </c>
      <c r="G38" t="e">
        <f>F38/#REF!*100</f>
        <v>#REF!</v>
      </c>
      <c r="H38" s="27" t="e">
        <f>#REF!*105%</f>
        <v>#REF!</v>
      </c>
      <c r="I38" s="28" t="e">
        <f>#REF!*1.15</f>
        <v>#REF!</v>
      </c>
    </row>
    <row r="39" spans="1:12" ht="19.5" x14ac:dyDescent="0.25">
      <c r="A39" s="57"/>
      <c r="B39" s="58" t="s">
        <v>17</v>
      </c>
      <c r="C39" s="35"/>
      <c r="D39" s="33">
        <v>212.16000000000003</v>
      </c>
      <c r="E39" s="34">
        <f t="shared" si="0"/>
        <v>254.59200000000001</v>
      </c>
      <c r="F39" s="26" t="e">
        <f>D39-#REF!</f>
        <v>#REF!</v>
      </c>
      <c r="G39" t="e">
        <f>F39/#REF!*100</f>
        <v>#REF!</v>
      </c>
      <c r="H39" s="27" t="e">
        <f>#REF!*105%</f>
        <v>#REF!</v>
      </c>
      <c r="I39" s="28" t="e">
        <f>#REF!*1.15</f>
        <v>#REF!</v>
      </c>
    </row>
    <row r="40" spans="1:12" ht="19.5" x14ac:dyDescent="0.25">
      <c r="A40" s="57"/>
      <c r="B40" s="58" t="s">
        <v>20</v>
      </c>
      <c r="C40" s="36">
        <v>4</v>
      </c>
      <c r="D40" s="33">
        <v>102</v>
      </c>
      <c r="E40" s="34">
        <f t="shared" si="0"/>
        <v>122.39999999999999</v>
      </c>
      <c r="F40" s="26" t="e">
        <f>D40-#REF!</f>
        <v>#REF!</v>
      </c>
      <c r="G40" t="e">
        <f>F40/#REF!*100</f>
        <v>#REF!</v>
      </c>
      <c r="H40" s="27" t="e">
        <f>#REF!*105%</f>
        <v>#REF!</v>
      </c>
      <c r="I40" s="28" t="e">
        <f>#REF!*1.15</f>
        <v>#REF!</v>
      </c>
    </row>
    <row r="41" spans="1:12" ht="19.5" x14ac:dyDescent="0.25">
      <c r="A41" s="57"/>
      <c r="B41" s="58" t="s">
        <v>16</v>
      </c>
      <c r="C41" s="31"/>
      <c r="D41" s="33">
        <v>122.39999999999999</v>
      </c>
      <c r="E41" s="34">
        <f t="shared" si="0"/>
        <v>146.88</v>
      </c>
      <c r="F41" s="26" t="e">
        <f>D41-#REF!</f>
        <v>#REF!</v>
      </c>
      <c r="G41" t="e">
        <f>F41/#REF!*100</f>
        <v>#REF!</v>
      </c>
      <c r="H41" s="27" t="e">
        <f>#REF!*105%</f>
        <v>#REF!</v>
      </c>
      <c r="I41" s="28" t="e">
        <f>#REF!*1.15</f>
        <v>#REF!</v>
      </c>
    </row>
    <row r="42" spans="1:12" ht="20.25" thickBot="1" x14ac:dyDescent="0.3">
      <c r="A42" s="61"/>
      <c r="B42" s="62" t="s">
        <v>17</v>
      </c>
      <c r="C42" s="49"/>
      <c r="D42" s="50">
        <v>132.6</v>
      </c>
      <c r="E42" s="51">
        <f t="shared" si="0"/>
        <v>159.11999999999998</v>
      </c>
      <c r="F42" s="26" t="e">
        <f>D42-#REF!</f>
        <v>#REF!</v>
      </c>
      <c r="G42" t="e">
        <f>F42/#REF!*100</f>
        <v>#REF!</v>
      </c>
      <c r="H42" s="27" t="e">
        <f>#REF!*105%</f>
        <v>#REF!</v>
      </c>
      <c r="I42" s="42" t="e">
        <f>#REF!*1.15</f>
        <v>#REF!</v>
      </c>
    </row>
    <row r="43" spans="1:12" ht="19.5" customHeight="1" x14ac:dyDescent="0.25">
      <c r="A43" s="63" t="s">
        <v>21</v>
      </c>
      <c r="B43" s="64" t="s">
        <v>20</v>
      </c>
      <c r="C43" s="31">
        <v>1</v>
      </c>
      <c r="D43" s="54">
        <v>348</v>
      </c>
      <c r="E43" s="55">
        <f t="shared" si="0"/>
        <v>417.59999999999997</v>
      </c>
      <c r="F43" s="26"/>
      <c r="G43" t="e">
        <f>F43/#REF!*100</f>
        <v>#REF!</v>
      </c>
      <c r="H43" s="27" t="e">
        <f>#REF!*105%</f>
        <v>#REF!</v>
      </c>
      <c r="I43" s="65" t="e">
        <f>#REF!*1.15</f>
        <v>#REF!</v>
      </c>
    </row>
    <row r="44" spans="1:12" ht="19.5" customHeight="1" x14ac:dyDescent="0.25">
      <c r="A44" s="66"/>
      <c r="B44" s="58" t="s">
        <v>16</v>
      </c>
      <c r="C44" s="31"/>
      <c r="D44" s="33">
        <v>417.59999999999997</v>
      </c>
      <c r="E44" s="34">
        <f t="shared" si="0"/>
        <v>501.11999999999995</v>
      </c>
      <c r="F44" s="26"/>
      <c r="G44" t="e">
        <f>F44/#REF!*100</f>
        <v>#REF!</v>
      </c>
      <c r="H44" s="27" t="e">
        <f>#REF!*105%</f>
        <v>#REF!</v>
      </c>
      <c r="I44" s="65" t="e">
        <f>#REF!*1.15</f>
        <v>#REF!</v>
      </c>
    </row>
    <row r="45" spans="1:12" ht="19.5" customHeight="1" x14ac:dyDescent="0.25">
      <c r="A45" s="66"/>
      <c r="B45" s="58" t="s">
        <v>17</v>
      </c>
      <c r="C45" s="35"/>
      <c r="D45" s="33">
        <v>452.40000000000003</v>
      </c>
      <c r="E45" s="34">
        <f t="shared" si="0"/>
        <v>542.88</v>
      </c>
      <c r="F45" s="26"/>
      <c r="G45" t="e">
        <f>F45/#REF!*100</f>
        <v>#REF!</v>
      </c>
      <c r="H45" s="27" t="e">
        <f>#REF!*105%</f>
        <v>#REF!</v>
      </c>
      <c r="I45" s="65" t="e">
        <f>#REF!*1.15</f>
        <v>#REF!</v>
      </c>
    </row>
    <row r="46" spans="1:12" ht="19.5" customHeight="1" x14ac:dyDescent="0.25">
      <c r="A46" s="66"/>
      <c r="B46" s="58" t="s">
        <v>20</v>
      </c>
      <c r="C46" s="36">
        <v>2</v>
      </c>
      <c r="D46" s="67">
        <v>290</v>
      </c>
      <c r="E46" s="68">
        <f t="shared" si="0"/>
        <v>348</v>
      </c>
      <c r="F46" s="26"/>
      <c r="G46" t="e">
        <f>F46/#REF!*100</f>
        <v>#REF!</v>
      </c>
      <c r="H46" s="27" t="e">
        <f>#REF!*105%</f>
        <v>#REF!</v>
      </c>
      <c r="I46" s="65" t="e">
        <f>#REF!*1.15</f>
        <v>#REF!</v>
      </c>
    </row>
    <row r="47" spans="1:12" ht="19.5" customHeight="1" x14ac:dyDescent="0.25">
      <c r="A47" s="66"/>
      <c r="B47" s="58" t="s">
        <v>16</v>
      </c>
      <c r="C47" s="31"/>
      <c r="D47" s="33">
        <v>348</v>
      </c>
      <c r="E47" s="34">
        <f t="shared" si="0"/>
        <v>417.59999999999997</v>
      </c>
      <c r="F47" s="26"/>
      <c r="G47" t="e">
        <f>F47/#REF!*100</f>
        <v>#REF!</v>
      </c>
      <c r="H47" s="27" t="e">
        <f>#REF!*105%</f>
        <v>#REF!</v>
      </c>
      <c r="I47" s="65" t="e">
        <f>#REF!*1.15</f>
        <v>#REF!</v>
      </c>
    </row>
    <row r="48" spans="1:12" ht="19.5" customHeight="1" x14ac:dyDescent="0.25">
      <c r="A48" s="66"/>
      <c r="B48" s="58" t="s">
        <v>17</v>
      </c>
      <c r="C48" s="35"/>
      <c r="D48" s="33">
        <v>377</v>
      </c>
      <c r="E48" s="34">
        <f t="shared" si="0"/>
        <v>452.4</v>
      </c>
      <c r="F48" s="26"/>
      <c r="G48" t="e">
        <f>F48/#REF!*100</f>
        <v>#REF!</v>
      </c>
      <c r="H48" s="27" t="e">
        <f>#REF!*105%</f>
        <v>#REF!</v>
      </c>
      <c r="I48" s="65" t="e">
        <f>#REF!*1.15</f>
        <v>#REF!</v>
      </c>
    </row>
    <row r="49" spans="1:12" ht="19.5" customHeight="1" x14ac:dyDescent="0.25">
      <c r="A49" s="66"/>
      <c r="B49" s="58" t="s">
        <v>20</v>
      </c>
      <c r="C49" s="36">
        <v>3</v>
      </c>
      <c r="D49" s="33">
        <v>232</v>
      </c>
      <c r="E49" s="34">
        <f t="shared" si="0"/>
        <v>278.39999999999998</v>
      </c>
      <c r="F49" s="26"/>
      <c r="G49" t="e">
        <f>F49/#REF!*100</f>
        <v>#REF!</v>
      </c>
      <c r="H49" s="27" t="e">
        <f>#REF!*105%</f>
        <v>#REF!</v>
      </c>
      <c r="I49" s="65" t="e">
        <f>#REF!*1.15</f>
        <v>#REF!</v>
      </c>
    </row>
    <row r="50" spans="1:12" ht="19.5" customHeight="1" x14ac:dyDescent="0.25">
      <c r="A50" s="66"/>
      <c r="B50" s="58" t="s">
        <v>16</v>
      </c>
      <c r="C50" s="31"/>
      <c r="D50" s="33">
        <v>278.39999999999998</v>
      </c>
      <c r="E50" s="34">
        <f t="shared" si="0"/>
        <v>334.08</v>
      </c>
      <c r="F50" s="26"/>
      <c r="G50" t="e">
        <f>F50/#REF!*100</f>
        <v>#REF!</v>
      </c>
      <c r="H50" s="27" t="e">
        <f>#REF!*105%</f>
        <v>#REF!</v>
      </c>
      <c r="I50" s="65" t="e">
        <f>#REF!*1.15</f>
        <v>#REF!</v>
      </c>
    </row>
    <row r="51" spans="1:12" ht="19.5" customHeight="1" thickBot="1" x14ac:dyDescent="0.3">
      <c r="A51" s="66"/>
      <c r="B51" s="69" t="s">
        <v>17</v>
      </c>
      <c r="C51" s="31"/>
      <c r="D51" s="70">
        <v>301.60000000000002</v>
      </c>
      <c r="E51" s="71">
        <f t="shared" si="0"/>
        <v>361.92</v>
      </c>
      <c r="F51" s="26"/>
      <c r="G51" t="e">
        <f>F51/#REF!*100</f>
        <v>#REF!</v>
      </c>
      <c r="H51" s="27" t="e">
        <f>#REF!*105%</f>
        <v>#REF!</v>
      </c>
      <c r="I51" s="65" t="e">
        <f>#REF!*1.15</f>
        <v>#REF!</v>
      </c>
    </row>
    <row r="52" spans="1:12" ht="19.5" customHeight="1" x14ac:dyDescent="0.25">
      <c r="A52" s="63" t="s">
        <v>22</v>
      </c>
      <c r="B52" s="53" t="s">
        <v>20</v>
      </c>
      <c r="C52" s="23">
        <v>1</v>
      </c>
      <c r="D52" s="24">
        <v>258</v>
      </c>
      <c r="E52" s="25">
        <f t="shared" si="0"/>
        <v>309.59999999999997</v>
      </c>
      <c r="F52" s="26"/>
      <c r="G52" t="e">
        <f>F52/#REF!*100</f>
        <v>#REF!</v>
      </c>
      <c r="H52" s="27" t="e">
        <f>#REF!*105%</f>
        <v>#REF!</v>
      </c>
      <c r="I52" s="65" t="e">
        <f>#REF!*1.15</f>
        <v>#REF!</v>
      </c>
    </row>
    <row r="53" spans="1:12" ht="19.5" customHeight="1" x14ac:dyDescent="0.25">
      <c r="A53" s="66"/>
      <c r="B53" s="58" t="s">
        <v>16</v>
      </c>
      <c r="C53" s="31"/>
      <c r="D53" s="33">
        <v>309.59999999999997</v>
      </c>
      <c r="E53" s="34">
        <f t="shared" si="0"/>
        <v>371.51999999999992</v>
      </c>
      <c r="F53" s="26"/>
      <c r="G53" t="e">
        <f>F53/#REF!*100</f>
        <v>#REF!</v>
      </c>
      <c r="H53" s="27" t="e">
        <f>#REF!*105%</f>
        <v>#REF!</v>
      </c>
      <c r="I53" s="65" t="e">
        <f>#REF!*1.15</f>
        <v>#REF!</v>
      </c>
      <c r="L53" t="s">
        <v>2</v>
      </c>
    </row>
    <row r="54" spans="1:12" ht="19.5" customHeight="1" x14ac:dyDescent="0.25">
      <c r="A54" s="66"/>
      <c r="B54" s="58" t="s">
        <v>17</v>
      </c>
      <c r="C54" s="35"/>
      <c r="D54" s="33">
        <v>335.40000000000003</v>
      </c>
      <c r="E54" s="34">
        <f t="shared" si="0"/>
        <v>402.48</v>
      </c>
      <c r="F54" s="26"/>
      <c r="G54" t="e">
        <f>F54/#REF!*100</f>
        <v>#REF!</v>
      </c>
      <c r="H54" s="27" t="e">
        <f>#REF!*105%</f>
        <v>#REF!</v>
      </c>
      <c r="I54" s="65" t="e">
        <f>#REF!*1.15</f>
        <v>#REF!</v>
      </c>
    </row>
    <row r="55" spans="1:12" ht="19.5" customHeight="1" x14ac:dyDescent="0.25">
      <c r="A55" s="66"/>
      <c r="B55" s="58" t="s">
        <v>20</v>
      </c>
      <c r="C55" s="36">
        <v>2</v>
      </c>
      <c r="D55" s="67">
        <v>215</v>
      </c>
      <c r="E55" s="68">
        <f t="shared" si="0"/>
        <v>258</v>
      </c>
      <c r="F55" s="26"/>
      <c r="G55" t="e">
        <f>F55/#REF!*100</f>
        <v>#REF!</v>
      </c>
      <c r="H55" s="27" t="e">
        <f>#REF!*105%</f>
        <v>#REF!</v>
      </c>
      <c r="I55" s="65" t="e">
        <f>#REF!*1.15</f>
        <v>#REF!</v>
      </c>
    </row>
    <row r="56" spans="1:12" ht="19.5" customHeight="1" x14ac:dyDescent="0.25">
      <c r="A56" s="66"/>
      <c r="B56" s="58" t="s">
        <v>16</v>
      </c>
      <c r="C56" s="31"/>
      <c r="D56" s="33">
        <v>258</v>
      </c>
      <c r="E56" s="34">
        <f t="shared" si="0"/>
        <v>309.59999999999997</v>
      </c>
      <c r="F56" s="26"/>
      <c r="G56" t="e">
        <f>F56/#REF!*100</f>
        <v>#REF!</v>
      </c>
      <c r="H56" s="27" t="e">
        <f>#REF!*105%</f>
        <v>#REF!</v>
      </c>
      <c r="I56" s="65" t="e">
        <f>#REF!*1.15</f>
        <v>#REF!</v>
      </c>
    </row>
    <row r="57" spans="1:12" ht="19.5" customHeight="1" x14ac:dyDescent="0.25">
      <c r="A57" s="66"/>
      <c r="B57" s="58" t="s">
        <v>17</v>
      </c>
      <c r="C57" s="35"/>
      <c r="D57" s="33">
        <v>279.5</v>
      </c>
      <c r="E57" s="34">
        <f t="shared" si="0"/>
        <v>335.4</v>
      </c>
      <c r="F57" s="26"/>
      <c r="G57" t="e">
        <f>F57/#REF!*100</f>
        <v>#REF!</v>
      </c>
      <c r="H57" s="27" t="e">
        <f>#REF!*105%</f>
        <v>#REF!</v>
      </c>
      <c r="I57" s="65" t="e">
        <f>#REF!*1.15</f>
        <v>#REF!</v>
      </c>
    </row>
    <row r="58" spans="1:12" ht="19.5" customHeight="1" x14ac:dyDescent="0.25">
      <c r="A58" s="66"/>
      <c r="B58" s="58" t="s">
        <v>20</v>
      </c>
      <c r="C58" s="36">
        <v>3</v>
      </c>
      <c r="D58" s="33">
        <v>172</v>
      </c>
      <c r="E58" s="34">
        <f t="shared" si="0"/>
        <v>206.4</v>
      </c>
      <c r="F58" s="26"/>
      <c r="G58" t="e">
        <f>F58/#REF!*100</f>
        <v>#REF!</v>
      </c>
      <c r="H58" s="27" t="e">
        <f>#REF!*105%</f>
        <v>#REF!</v>
      </c>
      <c r="I58" s="65" t="e">
        <f>#REF!*1.15</f>
        <v>#REF!</v>
      </c>
    </row>
    <row r="59" spans="1:12" ht="19.5" customHeight="1" x14ac:dyDescent="0.25">
      <c r="A59" s="66"/>
      <c r="B59" s="58" t="s">
        <v>16</v>
      </c>
      <c r="C59" s="31"/>
      <c r="D59" s="33">
        <v>206.4</v>
      </c>
      <c r="E59" s="34">
        <f t="shared" si="0"/>
        <v>247.68</v>
      </c>
      <c r="F59" s="26"/>
      <c r="G59" t="e">
        <f>F59/#REF!*100</f>
        <v>#REF!</v>
      </c>
      <c r="H59" s="27" t="e">
        <f>#REF!*105%</f>
        <v>#REF!</v>
      </c>
      <c r="I59" s="65" t="e">
        <f>#REF!*1.15</f>
        <v>#REF!</v>
      </c>
    </row>
    <row r="60" spans="1:12" ht="19.5" customHeight="1" thickBot="1" x14ac:dyDescent="0.3">
      <c r="A60" s="72"/>
      <c r="B60" s="62" t="s">
        <v>17</v>
      </c>
      <c r="C60" s="49"/>
      <c r="D60" s="50">
        <v>223.6</v>
      </c>
      <c r="E60" s="51">
        <f t="shared" si="0"/>
        <v>268.32</v>
      </c>
      <c r="F60" s="26"/>
      <c r="G60" t="e">
        <f>F60/#REF!*100</f>
        <v>#REF!</v>
      </c>
      <c r="H60" s="27" t="e">
        <f>#REF!*105%</f>
        <v>#REF!</v>
      </c>
      <c r="I60" s="65" t="e">
        <f>#REF!*1.15</f>
        <v>#REF!</v>
      </c>
    </row>
    <row r="61" spans="1:12" ht="39" hidden="1" x14ac:dyDescent="0.25">
      <c r="A61" s="73" t="s">
        <v>23</v>
      </c>
      <c r="B61" s="74" t="s">
        <v>24</v>
      </c>
      <c r="C61" s="75" t="s">
        <v>25</v>
      </c>
      <c r="D61" s="76"/>
      <c r="E61" s="77">
        <f t="shared" si="0"/>
        <v>0</v>
      </c>
      <c r="F61" s="26" t="e">
        <f>D61-#REF!</f>
        <v>#REF!</v>
      </c>
      <c r="G61" t="e">
        <f>F61/#REF!*100</f>
        <v>#REF!</v>
      </c>
      <c r="H61" s="65" t="e">
        <f>#REF!*103.3%</f>
        <v>#REF!</v>
      </c>
      <c r="I61" s="65" t="e">
        <f>#REF!*1.15</f>
        <v>#REF!</v>
      </c>
    </row>
    <row r="62" spans="1:12" ht="58.5" hidden="1" x14ac:dyDescent="0.25">
      <c r="A62" s="78"/>
      <c r="B62" s="79" t="s">
        <v>26</v>
      </c>
      <c r="C62" s="80" t="s">
        <v>25</v>
      </c>
      <c r="D62" s="33"/>
      <c r="E62" s="34">
        <f t="shared" si="0"/>
        <v>0</v>
      </c>
      <c r="F62" s="26" t="e">
        <f>D62-#REF!</f>
        <v>#REF!</v>
      </c>
      <c r="G62" t="e">
        <f>F62/#REF!*100</f>
        <v>#REF!</v>
      </c>
      <c r="H62" s="65" t="e">
        <f>#REF!*103.3%</f>
        <v>#REF!</v>
      </c>
      <c r="I62" s="65" t="e">
        <f t="shared" ref="I62:I77" si="2">H62*1.2</f>
        <v>#REF!</v>
      </c>
    </row>
    <row r="63" spans="1:12" ht="20.25" hidden="1" x14ac:dyDescent="0.25">
      <c r="A63" s="81"/>
      <c r="B63" s="82"/>
      <c r="C63" s="80" t="s">
        <v>27</v>
      </c>
      <c r="D63" s="33"/>
      <c r="E63" s="34">
        <f t="shared" si="0"/>
        <v>0</v>
      </c>
      <c r="F63" s="26" t="e">
        <f>D63-#REF!</f>
        <v>#REF!</v>
      </c>
      <c r="G63" t="e">
        <f>F63/#REF!*100</f>
        <v>#REF!</v>
      </c>
      <c r="H63" s="65" t="e">
        <f>#REF!*103.3%</f>
        <v>#REF!</v>
      </c>
      <c r="I63" s="65" t="e">
        <f t="shared" si="2"/>
        <v>#REF!</v>
      </c>
    </row>
    <row r="64" spans="1:12" ht="40.5" hidden="1" x14ac:dyDescent="0.25">
      <c r="A64" s="83" t="s">
        <v>28</v>
      </c>
      <c r="B64" s="84" t="s">
        <v>29</v>
      </c>
      <c r="C64" s="85" t="s">
        <v>30</v>
      </c>
      <c r="D64" s="33"/>
      <c r="E64" s="34"/>
      <c r="F64" s="26" t="e">
        <f>D64-#REF!</f>
        <v>#REF!</v>
      </c>
      <c r="G64" t="e">
        <f>F64/#REF!*100</f>
        <v>#REF!</v>
      </c>
      <c r="H64" s="65" t="e">
        <f>#REF!*103.3%</f>
        <v>#REF!</v>
      </c>
      <c r="I64" s="65" t="e">
        <f t="shared" si="2"/>
        <v>#REF!</v>
      </c>
    </row>
    <row r="65" spans="1:9" ht="20.25" hidden="1" x14ac:dyDescent="0.25">
      <c r="A65" s="83"/>
      <c r="B65" s="75"/>
      <c r="C65" s="85"/>
      <c r="D65" s="33"/>
      <c r="E65" s="34"/>
      <c r="F65" s="26"/>
      <c r="H65" s="65"/>
      <c r="I65" s="65"/>
    </row>
    <row r="66" spans="1:9" ht="20.25" hidden="1" customHeight="1" x14ac:dyDescent="0.25">
      <c r="A66" s="86" t="s">
        <v>31</v>
      </c>
      <c r="B66" s="87" t="s">
        <v>32</v>
      </c>
      <c r="C66" s="85" t="s">
        <v>33</v>
      </c>
      <c r="D66" s="33"/>
      <c r="E66" s="34"/>
      <c r="F66" s="26"/>
      <c r="H66" s="65"/>
      <c r="I66" s="65"/>
    </row>
    <row r="67" spans="1:9" ht="20.25" hidden="1" customHeight="1" x14ac:dyDescent="0.25">
      <c r="A67" s="88"/>
      <c r="B67" s="89"/>
      <c r="C67" s="85" t="s">
        <v>30</v>
      </c>
      <c r="D67" s="33"/>
      <c r="E67" s="34"/>
      <c r="F67" s="26"/>
      <c r="H67" s="65"/>
      <c r="I67" s="65"/>
    </row>
    <row r="68" spans="1:9" ht="20.25" hidden="1" customHeight="1" x14ac:dyDescent="0.25">
      <c r="A68" s="90"/>
      <c r="B68" s="91"/>
      <c r="C68" s="85" t="s">
        <v>25</v>
      </c>
      <c r="D68" s="33"/>
      <c r="E68" s="34"/>
      <c r="F68" s="26"/>
      <c r="H68" s="65"/>
      <c r="I68" s="65"/>
    </row>
    <row r="69" spans="1:9" ht="19.5" hidden="1" x14ac:dyDescent="0.25">
      <c r="A69" s="86" t="s">
        <v>34</v>
      </c>
      <c r="B69" s="87" t="s">
        <v>35</v>
      </c>
      <c r="C69" s="85"/>
      <c r="D69" s="33"/>
      <c r="E69" s="34"/>
      <c r="F69" s="26"/>
      <c r="H69" s="65"/>
      <c r="I69" s="65"/>
    </row>
    <row r="70" spans="1:9" ht="19.5" hidden="1" x14ac:dyDescent="0.25">
      <c r="A70" s="88"/>
      <c r="B70" s="89"/>
      <c r="C70" s="85"/>
      <c r="D70" s="33"/>
      <c r="E70" s="34"/>
      <c r="F70" s="26"/>
      <c r="H70" s="65"/>
      <c r="I70" s="65"/>
    </row>
    <row r="71" spans="1:9" ht="19.5" hidden="1" x14ac:dyDescent="0.25">
      <c r="A71" s="90"/>
      <c r="B71" s="91"/>
      <c r="C71" s="85"/>
      <c r="D71" s="33"/>
      <c r="E71" s="34"/>
      <c r="F71" s="26"/>
      <c r="H71" s="65"/>
      <c r="I71" s="65"/>
    </row>
    <row r="72" spans="1:9" ht="19.5" hidden="1" x14ac:dyDescent="0.25">
      <c r="A72" s="92" t="s">
        <v>36</v>
      </c>
      <c r="B72" s="93"/>
      <c r="C72" s="94"/>
      <c r="D72" s="33">
        <v>0</v>
      </c>
      <c r="E72" s="34">
        <f t="shared" ref="E72:E77" si="3">D72*1.2</f>
        <v>0</v>
      </c>
      <c r="F72" s="26" t="e">
        <f>D72-#REF!</f>
        <v>#REF!</v>
      </c>
      <c r="G72" t="e">
        <f>F72/#REF!*100</f>
        <v>#REF!</v>
      </c>
      <c r="H72" s="65" t="e">
        <f>#REF!*103.3%</f>
        <v>#REF!</v>
      </c>
      <c r="I72" s="65" t="e">
        <f t="shared" si="2"/>
        <v>#REF!</v>
      </c>
    </row>
    <row r="73" spans="1:9" ht="39" x14ac:dyDescent="0.25">
      <c r="A73" s="92" t="s">
        <v>37</v>
      </c>
      <c r="B73" s="93"/>
      <c r="C73" s="94"/>
      <c r="D73" s="33">
        <v>51.2</v>
      </c>
      <c r="E73" s="34">
        <f t="shared" si="3"/>
        <v>61.44</v>
      </c>
      <c r="F73" s="26" t="e">
        <f>D73-#REF!</f>
        <v>#REF!</v>
      </c>
      <c r="G73" t="e">
        <f>F73/#REF!*100</f>
        <v>#REF!</v>
      </c>
      <c r="H73" s="65" t="e">
        <f>#REF!*103.3%</f>
        <v>#REF!</v>
      </c>
      <c r="I73" s="65" t="e">
        <f t="shared" si="2"/>
        <v>#REF!</v>
      </c>
    </row>
    <row r="74" spans="1:9" ht="19.5" x14ac:dyDescent="0.25">
      <c r="A74" s="95" t="s">
        <v>38</v>
      </c>
      <c r="B74" s="96"/>
      <c r="C74" s="96"/>
      <c r="D74" s="33">
        <v>40</v>
      </c>
      <c r="E74" s="34">
        <f t="shared" si="3"/>
        <v>48</v>
      </c>
      <c r="F74" s="26" t="e">
        <f>D74-#REF!</f>
        <v>#REF!</v>
      </c>
      <c r="G74" t="e">
        <f>F74/#REF!*100</f>
        <v>#REF!</v>
      </c>
      <c r="H74" s="65" t="e">
        <f>#REF!*103.3%</f>
        <v>#REF!</v>
      </c>
      <c r="I74" s="65" t="e">
        <f t="shared" si="2"/>
        <v>#REF!</v>
      </c>
    </row>
    <row r="75" spans="1:9" ht="19.5" x14ac:dyDescent="0.25">
      <c r="A75" s="95" t="s">
        <v>39</v>
      </c>
      <c r="B75" s="96"/>
      <c r="C75" s="96"/>
      <c r="D75" s="33">
        <v>6</v>
      </c>
      <c r="E75" s="34">
        <f t="shared" si="3"/>
        <v>7.1999999999999993</v>
      </c>
      <c r="F75" s="26" t="e">
        <f>D75-#REF!</f>
        <v>#REF!</v>
      </c>
      <c r="G75" t="e">
        <f>F75/#REF!*100</f>
        <v>#REF!</v>
      </c>
      <c r="H75" s="65" t="e">
        <f>#REF!*103.3%</f>
        <v>#REF!</v>
      </c>
      <c r="I75" s="65" t="e">
        <f t="shared" si="2"/>
        <v>#REF!</v>
      </c>
    </row>
    <row r="76" spans="1:9" ht="19.5" x14ac:dyDescent="0.25">
      <c r="A76" s="97" t="s">
        <v>40</v>
      </c>
      <c r="B76" s="93"/>
      <c r="C76" s="94"/>
      <c r="D76" s="33">
        <v>6</v>
      </c>
      <c r="E76" s="34">
        <f t="shared" si="3"/>
        <v>7.1999999999999993</v>
      </c>
      <c r="F76" s="26" t="e">
        <f>D76-#REF!</f>
        <v>#REF!</v>
      </c>
      <c r="G76" t="e">
        <f>F76/#REF!*100</f>
        <v>#REF!</v>
      </c>
      <c r="H76" s="65" t="e">
        <f>#REF!*103.3%</f>
        <v>#REF!</v>
      </c>
      <c r="I76" s="65" t="e">
        <f t="shared" si="2"/>
        <v>#REF!</v>
      </c>
    </row>
    <row r="77" spans="1:9" ht="20.25" thickBot="1" x14ac:dyDescent="0.3">
      <c r="A77" s="98" t="s">
        <v>41</v>
      </c>
      <c r="B77" s="99"/>
      <c r="C77" s="100"/>
      <c r="D77" s="50">
        <v>25</v>
      </c>
      <c r="E77" s="51">
        <f t="shared" si="3"/>
        <v>30</v>
      </c>
      <c r="F77" s="26" t="e">
        <f>D77-#REF!</f>
        <v>#REF!</v>
      </c>
      <c r="G77" t="e">
        <f>F77/#REF!*100</f>
        <v>#REF!</v>
      </c>
      <c r="H77" s="65" t="e">
        <f>#REF!*103.3%</f>
        <v>#REF!</v>
      </c>
      <c r="I77" s="65" t="e">
        <f t="shared" si="2"/>
        <v>#REF!</v>
      </c>
    </row>
    <row r="78" spans="1:9" ht="3.75" customHeight="1" x14ac:dyDescent="0.25">
      <c r="A78" s="101"/>
      <c r="B78" s="102"/>
      <c r="C78" s="103"/>
    </row>
    <row r="79" spans="1:9" ht="23.25" x14ac:dyDescent="0.35">
      <c r="A79" s="104" t="s">
        <v>42</v>
      </c>
      <c r="B79" s="105"/>
      <c r="C79" s="106"/>
      <c r="D79" s="107"/>
    </row>
    <row r="80" spans="1:9" ht="23.25" x14ac:dyDescent="0.35">
      <c r="A80" s="104" t="s">
        <v>43</v>
      </c>
      <c r="B80" s="108"/>
      <c r="C80" s="106"/>
      <c r="D80" s="107"/>
    </row>
    <row r="81" spans="1:4" ht="23.25" x14ac:dyDescent="0.35">
      <c r="A81" s="104"/>
      <c r="B81" s="108"/>
      <c r="C81" s="106"/>
      <c r="D81" s="107"/>
    </row>
    <row r="82" spans="1:4" ht="23.25" x14ac:dyDescent="0.25">
      <c r="A82" s="109" t="s">
        <v>44</v>
      </c>
      <c r="B82" s="109"/>
      <c r="C82" s="109"/>
      <c r="D82" s="109" t="s">
        <v>45</v>
      </c>
    </row>
    <row r="83" spans="1:4" ht="23.25" x14ac:dyDescent="0.25">
      <c r="A83" s="109"/>
      <c r="B83" s="109"/>
      <c r="C83" s="109"/>
      <c r="D83" s="109"/>
    </row>
    <row r="84" spans="1:4" ht="23.25" x14ac:dyDescent="0.25">
      <c r="A84" s="109" t="s">
        <v>46</v>
      </c>
      <c r="B84" s="109"/>
      <c r="C84" s="109"/>
      <c r="D84" s="109" t="s">
        <v>47</v>
      </c>
    </row>
  </sheetData>
  <mergeCells count="31">
    <mergeCell ref="A61:A62"/>
    <mergeCell ref="A66:A68"/>
    <mergeCell ref="B66:B68"/>
    <mergeCell ref="A69:A71"/>
    <mergeCell ref="B69:B71"/>
    <mergeCell ref="A43:A51"/>
    <mergeCell ref="C43:C45"/>
    <mergeCell ref="C46:C48"/>
    <mergeCell ref="C49:C51"/>
    <mergeCell ref="A52:A60"/>
    <mergeCell ref="C52:C54"/>
    <mergeCell ref="C55:C57"/>
    <mergeCell ref="C58:C60"/>
    <mergeCell ref="A25:A30"/>
    <mergeCell ref="C25:C27"/>
    <mergeCell ref="C28:C30"/>
    <mergeCell ref="A31:A42"/>
    <mergeCell ref="C31:C33"/>
    <mergeCell ref="C34:C36"/>
    <mergeCell ref="C37:C39"/>
    <mergeCell ref="C40:C42"/>
    <mergeCell ref="A10:C10"/>
    <mergeCell ref="A13:A24"/>
    <mergeCell ref="C13:C15"/>
    <mergeCell ref="C16:C18"/>
    <mergeCell ref="C19:C21"/>
    <mergeCell ref="C22:C24"/>
    <mergeCell ref="A6:E6"/>
    <mergeCell ref="A7:E7"/>
    <mergeCell ref="A8:E8"/>
    <mergeCell ref="A9:E9"/>
  </mergeCells>
  <pageMargins left="0.71" right="0.25" top="0.39" bottom="0.14000000000000001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2025-06-03T09:58:01Z</cp:lastPrinted>
  <dcterms:created xsi:type="dcterms:W3CDTF">2025-06-03T09:55:46Z</dcterms:created>
  <dcterms:modified xsi:type="dcterms:W3CDTF">2025-06-03T09:58:38Z</dcterms:modified>
</cp:coreProperties>
</file>